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91" windowWidth="11685" windowHeight="5430" activeTab="3"/>
  </bookViews>
  <sheets>
    <sheet name="Р_ПР" sheetId="1" r:id="rId1"/>
    <sheet name="ВЕД" sheetId="2" r:id="rId2"/>
    <sheet name="ЦСР" sheetId="3" r:id="rId3"/>
    <sheet name="МП" sheetId="4" r:id="rId4"/>
  </sheets>
  <definedNames>
    <definedName name="_xlnm.Print_Area" localSheetId="1">'ВЕД'!$A$1:$H$455</definedName>
    <definedName name="_xlnm.Print_Area" localSheetId="3">'МП'!$A$1:$G$71</definedName>
    <definedName name="_xlnm.Print_Area" localSheetId="2">'ЦСР'!$A$1:$G$409</definedName>
  </definedNames>
  <calcPr fullCalcOnLoad="1"/>
</workbook>
</file>

<file path=xl/sharedStrings.xml><?xml version="1.0" encoding="utf-8"?>
<sst xmlns="http://schemas.openxmlformats.org/spreadsheetml/2006/main" count="3360" uniqueCount="539">
  <si>
    <t>Взаимодействие органов местного самоуправления Максатихинского района с общественными и религиозными организациями, осуществляющими свою деятельность в Максатихинском  районе</t>
  </si>
  <si>
    <t>Управление и распоряжение имуществом</t>
  </si>
  <si>
    <t>Управление земельными отношениями</t>
  </si>
  <si>
    <t xml:space="preserve">Транспортное обслуживание населения Максатихинского района Тверской области </t>
  </si>
  <si>
    <t>Развитие и сохранность автомобильных дорог общего пользования регионального и межмуниципального, местного значения Максатихинского района</t>
  </si>
  <si>
    <t>Выполнение мероприятий по приобретению основных средств и материалов (дорожно-строительная техника)</t>
  </si>
  <si>
    <t>Снижение рисков и смягчение последствий чрезвычайных ситуаций на территории Максатихинского района</t>
  </si>
  <si>
    <t>Обслуживание государственного долга Российской Федерации</t>
  </si>
  <si>
    <t>500</t>
  </si>
  <si>
    <t>Межбюджетные трансферты</t>
  </si>
  <si>
    <t>ППП</t>
  </si>
  <si>
    <t>РП</t>
  </si>
  <si>
    <t>КЦСР</t>
  </si>
  <si>
    <t>КВР</t>
  </si>
  <si>
    <t>Наименование</t>
  </si>
  <si>
    <t>0100</t>
  </si>
  <si>
    <t>0103</t>
  </si>
  <si>
    <t>0300</t>
  </si>
  <si>
    <t>0309</t>
  </si>
  <si>
    <t>0400</t>
  </si>
  <si>
    <t>0408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</si>
  <si>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</si>
  <si>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</si>
  <si>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</si>
  <si>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 экономика</t>
  </si>
  <si>
    <t>Транспорт</t>
  </si>
  <si>
    <t>0800</t>
  </si>
  <si>
    <t>1000</t>
  </si>
  <si>
    <t>Социальная политика</t>
  </si>
  <si>
    <t>1003</t>
  </si>
  <si>
    <t>Социальное обеспечение населения</t>
  </si>
  <si>
    <t>0801</t>
  </si>
  <si>
    <t>Культура</t>
  </si>
  <si>
    <t>Обслуживание государственного и муниципального долга</t>
  </si>
  <si>
    <t>Процентные платежи по муниципальному долгу</t>
  </si>
  <si>
    <t>Всего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</si>
  <si>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</si>
  <si>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</si>
  <si>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</si>
  <si>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</si>
  <si>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1100</t>
  </si>
  <si>
    <t>1105</t>
  </si>
  <si>
    <t>Другие вопросы в области физической культуры и спорта</t>
  </si>
  <si>
    <t>1300</t>
  </si>
  <si>
    <t>1301</t>
  </si>
  <si>
    <t>0409</t>
  </si>
  <si>
    <t>Дорожное хозяйство(дорожные фонды)</t>
  </si>
  <si>
    <t>244</t>
  </si>
  <si>
    <t>Прочая закупка товаров, работ, услуг для государственных(муниципальных) нужд</t>
  </si>
  <si>
    <t>852</t>
  </si>
  <si>
    <t>Уплата прочих налогов, сборов и иных платежей</t>
  </si>
  <si>
    <t>730</t>
  </si>
  <si>
    <t>Обслуживание муниципального долга</t>
  </si>
  <si>
    <t>Обслуживание государственного внутреннего и муниципального долга</t>
  </si>
  <si>
    <t>100</t>
  </si>
  <si>
    <t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</si>
  <si>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240</t>
  </si>
  <si>
    <t>200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</si>
  <si>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</si>
  <si>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государственных(муниципальных) нужд</t>
  </si>
  <si>
    <t>120</t>
  </si>
  <si>
    <t>Расходы на выплаты персоналу государственных (муниципальных) органов</t>
  </si>
  <si>
    <t>122</t>
  </si>
  <si>
    <t>Иные выплаты персоналу, за исключением фонда оплаты труда</t>
  </si>
  <si>
    <t>800</t>
  </si>
  <si>
    <t>Иные бюджетные ассигнования</t>
  </si>
  <si>
    <t>850</t>
  </si>
  <si>
    <t>Уплата налогов, сборов и иных платежей</t>
  </si>
  <si>
    <t>9900000</t>
  </si>
  <si>
    <t>Расходы, не включенные в муниципальные программы</t>
  </si>
  <si>
    <t>0300000</t>
  </si>
  <si>
    <t>0500000</t>
  </si>
  <si>
    <t>9990000</t>
  </si>
  <si>
    <t>Расходы на обеспечение деятельности представительного органа местного самоуправления</t>
  </si>
  <si>
    <t>9992000</t>
  </si>
  <si>
    <t>Обеспечение деятельности депутатов представительного органа местного самоуправления</t>
  </si>
  <si>
    <t>Отдельные мероприятия в рамках муниципальных программ</t>
  </si>
  <si>
    <t>0510000</t>
  </si>
  <si>
    <t>602</t>
  </si>
  <si>
    <t>0310</t>
  </si>
  <si>
    <t>Повышение пожарной безопасности в Максатихинском районе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</si>
  <si>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</si>
  <si>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</si>
  <si>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</si>
  <si>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0340000</t>
  </si>
  <si>
    <t>Благоустройство дворовых территорий</t>
  </si>
  <si>
    <t>0341000</t>
  </si>
  <si>
    <t>400</t>
  </si>
  <si>
    <t>Бюджетные инвестиции</t>
  </si>
  <si>
    <t>410</t>
  </si>
  <si>
    <t>Бюджетные инвестиции в объекты государственной собственности федеральным государственным учреждениям</t>
  </si>
  <si>
    <t>0500</t>
  </si>
  <si>
    <t>0501</t>
  </si>
  <si>
    <t>Жилищно-коммунальное хозяйство</t>
  </si>
  <si>
    <t>Жилищное хозяйство</t>
  </si>
  <si>
    <t>Мероприятия в рамках муниципальных программ, направленные на реконструкцию объектов муниципальной собственности за счет средств местного бюджета</t>
  </si>
  <si>
    <t>Мероприятия в рамках муниципальных программ, направленные на капитальный ремонт  объектов муниципальной собственности за счет средств местного бюджета</t>
  </si>
  <si>
    <t>0502</t>
  </si>
  <si>
    <t>Коммунальное хозяйство</t>
  </si>
  <si>
    <t>0503</t>
  </si>
  <si>
    <t>Благоустройство</t>
  </si>
  <si>
    <t>Культура, кинематография</t>
  </si>
  <si>
    <t>530</t>
  </si>
  <si>
    <t>Субвенции</t>
  </si>
  <si>
    <t>к решению Совета депутатов городского поселения п.Максатиха</t>
  </si>
  <si>
    <t>0350000</t>
  </si>
  <si>
    <t>Проект поддержки местных инициатив</t>
  </si>
  <si>
    <t>0351000</t>
  </si>
  <si>
    <t>МП "Управление муниципальным имуществом муниципального образования городское поселение поселок Максатиха Максатихинского района Тверской области в 2014-2018 годах"</t>
  </si>
  <si>
    <t>МП "Развитие строительного комплекса и жилищного строительства на 2014-2018 годы"</t>
  </si>
  <si>
    <t>Переселение граждан из ветхого и аварийного жилья</t>
  </si>
  <si>
    <t>Выполнение работ по реконструкции автодороги по ул.Железнодорожная от ж/д переезда до здания РОВД и ул.Спортивная - 1,6 км</t>
  </si>
  <si>
    <t>Строительство инфраструктуры под земельные участки, выделенные многодетным семьям</t>
  </si>
  <si>
    <t>0511000</t>
  </si>
  <si>
    <t>Повышение эффективности и надежности функционирования действующих систем водоснабжения</t>
  </si>
  <si>
    <t>Обеспечение надежности функционирования объектов коммунальной инфраструктуры</t>
  </si>
  <si>
    <t>Обеспечение санитарного состояния территории, благоустройство городского поселения п.Максатиха</t>
  </si>
  <si>
    <t>0650000</t>
  </si>
  <si>
    <t>Процентные платежи по долговым обязательствам</t>
  </si>
  <si>
    <t>0650300</t>
  </si>
  <si>
    <t>5210000</t>
  </si>
  <si>
    <t>5210600</t>
  </si>
  <si>
    <t>5210602</t>
  </si>
  <si>
    <t>Межбюджетные трансферты из бюджетов поселений бюджету муниципального района  и из бюджета муниципального района  бюджетам поселений  в соответствии  с заключенными  соглашениями (по обеспечению условий для развития на территории поселка физ.культуры )</t>
  </si>
  <si>
    <t>Межбюджетные трансферты из бюджетов поселений бюджету муниципального района  и из бюджета муниципального района  бюджетам поселений  в соответствии  с заключенными  соглашениями</t>
  </si>
  <si>
    <t>МП "Адресная программа по переселению граждан из аварийного жилищного фонда на территории городского поселения пгт.Максатиха Максатихинского района Тверской области на 2014-2018 годы"</t>
  </si>
  <si>
    <t xml:space="preserve">Учет муниципального имущества и формирование муниципальной собственности на объекты капитального строительства.  </t>
  </si>
  <si>
    <t>Осуществление технической инвентаризации объектов муниципальной казны и муниципальных предприятий, находящихся в муниципальной собственности.</t>
  </si>
  <si>
    <t>Проведение оценочных работ на объекты, составляющие казну муниципального образования городское поселение.</t>
  </si>
  <si>
    <t>Выявление бесхозяйного недвижимого имущества</t>
  </si>
  <si>
    <t>Управление муниципальным имуществом.</t>
  </si>
  <si>
    <t>Межевание земельных участков</t>
  </si>
  <si>
    <t xml:space="preserve">Обеспечение поступления в бюджет района доходов от использования земельных участков, находящихся в собственности гороского поселения. </t>
  </si>
  <si>
    <t>Существенное снижение гибели людей и материального ущерба от чрезвычайных ситуаций за счет совершенствования системы превентивных мер, обучения населения действиям в чрезвычайных ситуациях мирного и военного времени</t>
  </si>
  <si>
    <t>Совершенствование системы превентивных мер, направленных на предупреждение, своевременное пресечение и в дальнейшем минимизация последствий ЧС</t>
  </si>
  <si>
    <t>Создание резерва материальных ресурсов, запасов имущества гражданской обороны, в том числе, в подведомственных учреждениях социальной сферы</t>
  </si>
  <si>
    <t>Создание резерва материальных ресурсов для ликвидации чрезвычайных ситуаций природного и техногенного характера на территории Максатихинского района</t>
  </si>
  <si>
    <t>Профилактика терроризма и экстремизма, а так же обеспечение общественного порядка в Максатихинском районе</t>
  </si>
  <si>
    <t>Снижение количества преступлений и правонарушений, совершаемых в общественных местах</t>
  </si>
  <si>
    <t>Установка средств видеонаблюдения на улицах в общественных местах</t>
  </si>
  <si>
    <t>Снижение ущерба причиненного пожарами на территории Максатихинского района</t>
  </si>
  <si>
    <t>Приобретение, ремонт и установка пожарных гидрантов на территории п. Максатиха</t>
  </si>
  <si>
    <t>Развитие автомобильного транспорта</t>
  </si>
  <si>
    <t>Благоустройство дворовых территорий для улучшения внешнего облика района</t>
  </si>
  <si>
    <t>Приведение в надлежащий облик дворовых территорий Максатихинского района</t>
  </si>
  <si>
    <t>0341100</t>
  </si>
  <si>
    <t>0341101</t>
  </si>
  <si>
    <t>Капитальный ремонт многоквартирных домов  п.Максатиха</t>
  </si>
  <si>
    <t>Выделение финансовых средств из бюджета городского поселения п. Максатиха на капитальный ремонт многоквартирных домов в рамках действующей программы</t>
  </si>
  <si>
    <t>Содержание автомобильных дорог и сооружений на них</t>
  </si>
  <si>
    <t>Развитие общественной инфраструктуры в сельской местности</t>
  </si>
  <si>
    <t>0351200</t>
  </si>
  <si>
    <t>0351201</t>
  </si>
  <si>
    <t>Обеспечение софинансирования работ из бюджета в рамках "проекта поддержки местных инициатив</t>
  </si>
  <si>
    <t>Повышение надежности и эффективности функционирования объектов коммунального хозяйства Максатихинского района</t>
  </si>
  <si>
    <t>0511100</t>
  </si>
  <si>
    <t>0511101</t>
  </si>
  <si>
    <t>Выполнение работ по ямочному ремонту дорог п. Максатиха с а/б, гравийным покрытием</t>
  </si>
  <si>
    <t>0511102</t>
  </si>
  <si>
    <t>Выполнение работ по установке дорожных знаков</t>
  </si>
  <si>
    <t>0511103</t>
  </si>
  <si>
    <t>Выполнение работ по нанесению дорожной разметки пешеходных переходов в п. Максатиха (термопластик)</t>
  </si>
  <si>
    <t>0511104</t>
  </si>
  <si>
    <t>Выполнение работ по содержанию дорог регионального и межмуниципального, местного значения (зимнее и летнее содержание)</t>
  </si>
  <si>
    <t>0511105</t>
  </si>
  <si>
    <t>Выполнение работ по оканавливанию дорог п. Максатиха (ул. Колхозная, пр. Боровых)</t>
  </si>
  <si>
    <t>0511106</t>
  </si>
  <si>
    <t>Выполнение работ по устройству искусственных неровностей в п. Максатиха (ул. Парковская)</t>
  </si>
  <si>
    <t>0511107</t>
  </si>
  <si>
    <t>Выполнение работ по устройству пешеходного перехода в п. Максатиха (ул. Колхозная в районе пересечения с ул. Красноармейской)</t>
  </si>
  <si>
    <t>Создание условий для активного участия общественных организаций в жизни района</t>
  </si>
  <si>
    <t>Создание инфраструктуры под ИЖС на 130 земельных участках (строительство водопроводов, дорог и т.д.)</t>
  </si>
  <si>
    <t>0511108</t>
  </si>
  <si>
    <t>Развитие инфраструктуры под ИЖС многодетных семей</t>
  </si>
  <si>
    <t>243</t>
  </si>
  <si>
    <t xml:space="preserve">Закупка товаров, работ, услуг в целях капитального ремонта государственного (муниципального) имущества </t>
  </si>
  <si>
    <t>0104</t>
  </si>
  <si>
    <t>Функционирование Правительства Российской Федерации, высших исполнительных органов  государственной   власти субъектов Российской Федерации, местных администраций</t>
  </si>
  <si>
    <t>Руководство и управление в сфере установленных функций органов  государственной власти субъектов  РФ и органов местного самоуправления</t>
  </si>
  <si>
    <t>0020400</t>
  </si>
  <si>
    <t>Центральный аппарат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</si>
  <si>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</si>
  <si>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</si>
  <si>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121</t>
  </si>
  <si>
    <t>Фонд оплаты труда и страховые взносы</t>
  </si>
  <si>
    <t>Иные  бюджетные  ассигнования</t>
  </si>
  <si>
    <t>0020000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</si>
  <si>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</si>
  <si>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</si>
  <si>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Выполнение мероприятий по приобретению основных средств и материалов</t>
  </si>
  <si>
    <t>Реконструкция водопровода южной части п.Максатиха</t>
  </si>
  <si>
    <t>Проведение научно-исследовательских работ в области градостроительства на территории пгт.Максатиха</t>
  </si>
  <si>
    <t>Реализация ЦКО, генплана, ПЗЗ</t>
  </si>
  <si>
    <t>1421201</t>
  </si>
  <si>
    <t>Выполнение работ по созданию топографического плана и научно-исследовательские проектные работы по разработке генерального плана и правил землепользования и застройки городского поселения поселок Максатиха Тверской области</t>
  </si>
  <si>
    <t>МП "Строительство сетей теплоснабжения и монтаж котельной пгт.Максатиха (южная часть) Максатихинского района Тверской области на 2014-2018 годы"</t>
  </si>
  <si>
    <t>Строительство сетей теплоснабжения и монтаж котельной</t>
  </si>
  <si>
    <t>Обеспечение качества и безопасности теплоснабжения путем усовершенствования системы тепловых сетей</t>
  </si>
  <si>
    <t>Проведение ПИР по отрасли теплоснабжение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</si>
  <si>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</si>
  <si>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</si>
  <si>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830</t>
  </si>
  <si>
    <t>Исполнение судебных актов</t>
  </si>
  <si>
    <t>Обеспечение софинансирования работ из бюджета в рамках "проекта поддержки местных инициатив за счет средств населения и юридических лиц</t>
  </si>
  <si>
    <t>0351202</t>
  </si>
  <si>
    <t>Обеспечение софинансирования работ из бюджета в рамках "проекта поддержки местных инициатив" за счет средств населения и юридических лиц</t>
  </si>
  <si>
    <t>Совет депутатов городского поселения поселок Максатиха Тверской области</t>
  </si>
  <si>
    <t>603</t>
  </si>
  <si>
    <t>0357452</t>
  </si>
  <si>
    <t>Субсидии на реализацию программ по поддержке местных инициатив в Тверской области</t>
  </si>
  <si>
    <t>Разработка плана территорий под застройку модульными котельными в поселке Максатиха Тверской области</t>
  </si>
  <si>
    <t>0351203</t>
  </si>
  <si>
    <t>установка ограждения парка п.Максатиха</t>
  </si>
  <si>
    <t>0346403</t>
  </si>
  <si>
    <t>Капитальный ремонт и ремонт дворовых территорий многоквартирных  домов,  проездов к дворовым территориям многоквартирных домов населенных пунктов</t>
  </si>
  <si>
    <t>плановый период</t>
  </si>
  <si>
    <t>2016 год</t>
  </si>
  <si>
    <t>2017 год</t>
  </si>
  <si>
    <t>Субвенция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</t>
  </si>
  <si>
    <t>МП "Экономическое развитие городского поселения поселка Максатиха Максатихинского района Тверской областина 2015-2019годы"</t>
  </si>
  <si>
    <t>МП</t>
  </si>
  <si>
    <t>ПП</t>
  </si>
  <si>
    <t>15</t>
  </si>
  <si>
    <t>Администрация Максатихинского района  Тверской области</t>
  </si>
  <si>
    <t>02</t>
  </si>
  <si>
    <t>МП "Обеспечение безопасности населения городского поселения поселок  Максатиха Максатихинского района  Тверской области на 2015-2019 годы"</t>
  </si>
  <si>
    <t>МП "Развитие сферы транспорта и дорожного хозяйства городского поселения поселок Максатиха  Максатихинского района Тверской области  на 2015-2019 годы"</t>
  </si>
  <si>
    <t>МП "Экономическое развитие городского поселения поселок  Максатиха Максатихинского района Тверской областина 2015-2019годы"</t>
  </si>
  <si>
    <t>МП "Экономическое развитие городского поселения поселок  Максатиха Максатихинского района Тверской области на 2015-2019годы"</t>
  </si>
  <si>
    <t>МП "Развитие сферы транспорта и дорожного хозяйства городского поселения поселок  Максатиха  Максатихинского района Тверской области  на 2015-2019 годы"</t>
  </si>
  <si>
    <t>МП "Развитие сферы транспорта и дорожного хозяйства городского поселения поселок  Максатиха  Максатихинского района Тверской области  на 2015-2019годы"</t>
  </si>
  <si>
    <t>МП "Экономическое развитие городского поселения поселок Максатиха Максатихинского района Тверской области  на 2015-2019 годы"</t>
  </si>
  <si>
    <t>05</t>
  </si>
  <si>
    <t>06</t>
  </si>
  <si>
    <t>08</t>
  </si>
  <si>
    <t>14</t>
  </si>
  <si>
    <t>16</t>
  </si>
  <si>
    <t>17</t>
  </si>
  <si>
    <t>18</t>
  </si>
  <si>
    <t>Строительство тротуаров</t>
  </si>
  <si>
    <t>Совершенствование  дорожных условий  и внедрение  технических средств регулирования ДД</t>
  </si>
  <si>
    <t>Обеспечение  безопасности дорожного движения на территориии городского поселения поселок Максатиха</t>
  </si>
  <si>
    <t>МП "Жилищно-коммунальное хозяйство и энергетика городского поселения поселок Максатиха Максатихинского района Тверской области на 2015-2019 годы"</t>
  </si>
  <si>
    <t>МП "Реконструкция водопровода южной части п.Максатиха со строительством станции водоочистки на 2015-2019 годы"</t>
  </si>
  <si>
    <t>19</t>
  </si>
  <si>
    <t>МП "Комплескная программа по повышению энергетической эффективности и сокращению энергетических издержек в бюджетном секторе Максатихинского района на 2014-2018 годы"</t>
  </si>
  <si>
    <t>Разработка проектно-сметной документации по теплоснабжению</t>
  </si>
  <si>
    <t>Проектирование объекта "Реконструкция водопровода в южной части п.Максатиха со строительством станции водоочистки"(ПИР)</t>
  </si>
  <si>
    <t>Установка искусственных дорожных  неровностей в соответствии с ГОСТ, установка дорожных знаков, разметка улично-дорожной сети</t>
  </si>
  <si>
    <t>Обустройство дорожной сети согласно ГОСТу  у школ</t>
  </si>
  <si>
    <t>1900000</t>
  </si>
  <si>
    <t>1930000</t>
  </si>
  <si>
    <t>Реконструкция уличного освещения</t>
  </si>
  <si>
    <t>1931000</t>
  </si>
  <si>
    <t>1931200</t>
  </si>
  <si>
    <t>Техническое перевооружение и модернизация сетей уличного  освещения</t>
  </si>
  <si>
    <t>1931201</t>
  </si>
  <si>
    <t>0351452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</si>
  <si>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</t>
  </si>
  <si>
    <t>МП "Комплескная программа по повышению энергетической эффективности и сокращению энергетических издержек городского поселения поселок Максатиха Максатихинского района на 2015-2019 годы"</t>
  </si>
  <si>
    <t>Возможность улучшения уровня освещения поселка, снижение затрат на обслуживание световых точек с помощью нового оборудования</t>
  </si>
  <si>
    <t>Проведение комплексных мероприятий по строительству новых водопроводных сетей и станции воочистки</t>
  </si>
  <si>
    <t>Снижение степени износа существующих  водопроводных сетей</t>
  </si>
  <si>
    <t>Формирование  безопасных  участков  дорожного  движения и предупреждения  детского дорожно- транспортного травматизма"</t>
  </si>
  <si>
    <t>Взнос на капитальный ремонт общего имущества МКД согласно реестра муниципальных помещений в соответствии с Законом Тверской обл.№43-ЗО от 28.06.13</t>
  </si>
  <si>
    <t>МП "Реконструкция водопровода южной части п.Максатиха со строительством станции водоочистки  на 2015-2019 годы"</t>
  </si>
  <si>
    <t>Организация транспортного обслуживания населения на внутригородских маршрутах  автомобильным транспортом в городском поселении поселок Максатиха</t>
  </si>
  <si>
    <t>Установка ограждения парка п.Максатиха</t>
  </si>
  <si>
    <t>0631202</t>
  </si>
  <si>
    <t xml:space="preserve">   </t>
  </si>
  <si>
    <t>Приобретение  муниципального имущества для обеспечения работоспособности водопроводных сетей</t>
  </si>
  <si>
    <t>Устройство  магистрального водопровода (новый участок) по улице Рабочая и по улице Дачная</t>
  </si>
  <si>
    <t>0631452</t>
  </si>
  <si>
    <t>Разработка программы комплексного развития коммунальной инфраструктуры городского поселения поселок Максатиха</t>
  </si>
  <si>
    <t>МП "Социальная поддержка и защита населения городского поселения поселок Максатиха Максатихинского района Тверской областина 2015-2019 годы"</t>
  </si>
  <si>
    <t>0637852</t>
  </si>
  <si>
    <t>Расходы на реализацию программ по поддержке местных инициатив за счет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</t>
  </si>
  <si>
    <t>0637452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</si>
  <si>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</t>
  </si>
  <si>
    <t>Изготовление и составление проектно-сметной документации на капитальный и текущий ремонт автомобильный дорог поселка Максатиха</t>
  </si>
  <si>
    <t>Погашение задолженности за выполненные работы по техническому обследованию конструкций МКД, расположенному по адресу: п.Максатиха, ул. Пролетарская, д.21</t>
  </si>
  <si>
    <t>Возмещение расходов на уплату госпошлины по решениям суда</t>
  </si>
  <si>
    <t>0631453</t>
  </si>
  <si>
    <t>Составление, проверка, перерасчет сметной документации  в рамках проекта ППМИ</t>
  </si>
  <si>
    <t>Ремонт водопроводных сетей, проверка сметной документации, разработка схем водоснабжения</t>
  </si>
  <si>
    <t xml:space="preserve"> "О бюджете поселка Максатиха на 2016 год"</t>
  </si>
  <si>
    <t>Ведомственная структура расходов бюджета поселка Максатиха  на 2016 год</t>
  </si>
  <si>
    <t>9990000000</t>
  </si>
  <si>
    <t>9900000000</t>
  </si>
  <si>
    <t>9990040000</t>
  </si>
  <si>
    <t>Расходы поселений</t>
  </si>
  <si>
    <t>999004000Ц</t>
  </si>
  <si>
    <t>1400000000</t>
  </si>
  <si>
    <t>1420000000</t>
  </si>
  <si>
    <t>1420200000</t>
  </si>
  <si>
    <t>1420240000</t>
  </si>
  <si>
    <t>1420240010</t>
  </si>
  <si>
    <t>142024001Б</t>
  </si>
  <si>
    <t>1500000000</t>
  </si>
  <si>
    <t>1510000000</t>
  </si>
  <si>
    <t>1510100000</t>
  </si>
  <si>
    <t>1510140000</t>
  </si>
  <si>
    <t>1510140010</t>
  </si>
  <si>
    <t>151014001Б</t>
  </si>
  <si>
    <t>1510140020</t>
  </si>
  <si>
    <t>151014002Б</t>
  </si>
  <si>
    <t>1510140030</t>
  </si>
  <si>
    <t>151014003Б</t>
  </si>
  <si>
    <t>1510200000</t>
  </si>
  <si>
    <t>1510240000</t>
  </si>
  <si>
    <t>1520000000</t>
  </si>
  <si>
    <t>1520100000</t>
  </si>
  <si>
    <t>1520140000</t>
  </si>
  <si>
    <t>1520140010</t>
  </si>
  <si>
    <t>152014001Б</t>
  </si>
  <si>
    <t>9950000000</t>
  </si>
  <si>
    <t>99500I0540</t>
  </si>
  <si>
    <t>Расходы местного бюджета за счет средств целевых межбюджетных трансфертов из областного бюджета</t>
  </si>
  <si>
    <t>99500I054О</t>
  </si>
  <si>
    <t>Иные межбюджетные на осуществление переданных полномочий</t>
  </si>
  <si>
    <t>Непрограммные расходы</t>
  </si>
  <si>
    <t>0200000000</t>
  </si>
  <si>
    <t>0210000000</t>
  </si>
  <si>
    <t>0210100000</t>
  </si>
  <si>
    <t>0210140000</t>
  </si>
  <si>
    <t>0210140010</t>
  </si>
  <si>
    <t>021014001Б</t>
  </si>
  <si>
    <t>0210200000</t>
  </si>
  <si>
    <t>0210240000</t>
  </si>
  <si>
    <t>0210240020</t>
  </si>
  <si>
    <t>021024002Б</t>
  </si>
  <si>
    <t>0230000000</t>
  </si>
  <si>
    <t>0230300000</t>
  </si>
  <si>
    <t>0230340000</t>
  </si>
  <si>
    <t>0230340020</t>
  </si>
  <si>
    <t>023034002Б</t>
  </si>
  <si>
    <t>0250000000</t>
  </si>
  <si>
    <t>0250500000</t>
  </si>
  <si>
    <t>0250540000</t>
  </si>
  <si>
    <t>0250540010</t>
  </si>
  <si>
    <t>025054001Б</t>
  </si>
  <si>
    <t>0500000000</t>
  </si>
  <si>
    <t>0520000000</t>
  </si>
  <si>
    <t>0520100000</t>
  </si>
  <si>
    <t>0520140000</t>
  </si>
  <si>
    <t>0520140010</t>
  </si>
  <si>
    <t>0510000000</t>
  </si>
  <si>
    <t>0510100000</t>
  </si>
  <si>
    <t>Капитальный ремонт объктов муниципальной собственности</t>
  </si>
  <si>
    <t>0510140000</t>
  </si>
  <si>
    <t>0510140010</t>
  </si>
  <si>
    <t>051014001Б</t>
  </si>
  <si>
    <t>0510140020</t>
  </si>
  <si>
    <t>051014002Б</t>
  </si>
  <si>
    <t>0510140030</t>
  </si>
  <si>
    <t>051014003Б</t>
  </si>
  <si>
    <t>0510140040</t>
  </si>
  <si>
    <t>051014004Б</t>
  </si>
  <si>
    <t>0510140050</t>
  </si>
  <si>
    <t>051014005Б</t>
  </si>
  <si>
    <t>0510140060</t>
  </si>
  <si>
    <t>051014006Б</t>
  </si>
  <si>
    <t>0510140070</t>
  </si>
  <si>
    <t>051014007Б</t>
  </si>
  <si>
    <t>0510140080</t>
  </si>
  <si>
    <t>051014008Б</t>
  </si>
  <si>
    <t>0510140090</t>
  </si>
  <si>
    <t>051014009Б</t>
  </si>
  <si>
    <t>0510140100</t>
  </si>
  <si>
    <t>051014010Б</t>
  </si>
  <si>
    <t>0530000000</t>
  </si>
  <si>
    <t>0530100000</t>
  </si>
  <si>
    <t>0530140000</t>
  </si>
  <si>
    <t>0530140010</t>
  </si>
  <si>
    <t>053014001Б</t>
  </si>
  <si>
    <t>0530200000</t>
  </si>
  <si>
    <t>0530240000</t>
  </si>
  <si>
    <t>0530240010</t>
  </si>
  <si>
    <t>053024001Б</t>
  </si>
  <si>
    <t>0600000000</t>
  </si>
  <si>
    <t>0610000000</t>
  </si>
  <si>
    <t>0610300000</t>
  </si>
  <si>
    <t>0610340000</t>
  </si>
  <si>
    <t>0610340010</t>
  </si>
  <si>
    <t>061034001Л</t>
  </si>
  <si>
    <t>Капитальный ремонт объектов муниципальной собственности</t>
  </si>
  <si>
    <t>061034003Л</t>
  </si>
  <si>
    <t>0610340030</t>
  </si>
  <si>
    <t>0610340040</t>
  </si>
  <si>
    <t>061034004Л</t>
  </si>
  <si>
    <t>0610340050</t>
  </si>
  <si>
    <t>061034005Б</t>
  </si>
  <si>
    <t>0620000000</t>
  </si>
  <si>
    <t>0620100000</t>
  </si>
  <si>
    <t>0620140000</t>
  </si>
  <si>
    <t>0620140020</t>
  </si>
  <si>
    <t>062014002Б</t>
  </si>
  <si>
    <t>1410000000</t>
  </si>
  <si>
    <t>1410100000</t>
  </si>
  <si>
    <t>1410140000</t>
  </si>
  <si>
    <t>1410140010</t>
  </si>
  <si>
    <t>141014001Б</t>
  </si>
  <si>
    <t>Подготовка плана территории для проведения инженерных коммуникаций по объекту комплексная инженерная подготовка на 32 участка, выделенных многодетным семьям в п.Максатиха</t>
  </si>
  <si>
    <t>1410140030</t>
  </si>
  <si>
    <t>141014003Б</t>
  </si>
  <si>
    <t>1700000000</t>
  </si>
  <si>
    <t>1710000000</t>
  </si>
  <si>
    <t>1710100000</t>
  </si>
  <si>
    <t>1710140000</t>
  </si>
  <si>
    <t>1710140010</t>
  </si>
  <si>
    <t>171014001Б</t>
  </si>
  <si>
    <t>1710200000</t>
  </si>
  <si>
    <t>1710240000</t>
  </si>
  <si>
    <t>1710240010</t>
  </si>
  <si>
    <t>1710240020</t>
  </si>
  <si>
    <t>171024002Б</t>
  </si>
  <si>
    <t>1710240030</t>
  </si>
  <si>
    <t>171024003Б</t>
  </si>
  <si>
    <t>1710300000</t>
  </si>
  <si>
    <t>1710340000</t>
  </si>
  <si>
    <t>1710340010</t>
  </si>
  <si>
    <t>171034001Б</t>
  </si>
  <si>
    <t>1800000000</t>
  </si>
  <si>
    <t>1810000000</t>
  </si>
  <si>
    <t>1810100000</t>
  </si>
  <si>
    <t>1810140000</t>
  </si>
  <si>
    <t>1810140020</t>
  </si>
  <si>
    <t>181014002Б</t>
  </si>
  <si>
    <t>1810140030</t>
  </si>
  <si>
    <t>181014003Б</t>
  </si>
  <si>
    <t>1810140040</t>
  </si>
  <si>
    <t>181014004Б</t>
  </si>
  <si>
    <t>0620140040</t>
  </si>
  <si>
    <t>062014004Б</t>
  </si>
  <si>
    <t>0620140080</t>
  </si>
  <si>
    <t>062014008Б</t>
  </si>
  <si>
    <t>0630000000</t>
  </si>
  <si>
    <t>0630200000</t>
  </si>
  <si>
    <t>0630240000</t>
  </si>
  <si>
    <t>Реализация местных инициатив (проектов), направленных на развитие общественной инфраструктуры</t>
  </si>
  <si>
    <t>0630240010</t>
  </si>
  <si>
    <t>063024001Б</t>
  </si>
  <si>
    <t>1900000000</t>
  </si>
  <si>
    <t>1930000000</t>
  </si>
  <si>
    <t>1930200000</t>
  </si>
  <si>
    <t>1930240000</t>
  </si>
  <si>
    <t>1930240010</t>
  </si>
  <si>
    <t>193024001Б</t>
  </si>
  <si>
    <t>Иные межбюджетные трансферты на осуществление переданных полномочий</t>
  </si>
  <si>
    <t>"О бюджете поселка Максатиха на 2016 год"</t>
  </si>
  <si>
    <t>0510200000</t>
  </si>
  <si>
    <t>0510240000</t>
  </si>
  <si>
    <t>0510240010</t>
  </si>
  <si>
    <t>051024001Л</t>
  </si>
  <si>
    <t>Администрация Максатихинского района</t>
  </si>
  <si>
    <t>0800000000</t>
  </si>
  <si>
    <t>0820000000</t>
  </si>
  <si>
    <t>0820100000</t>
  </si>
  <si>
    <t>0820140000</t>
  </si>
  <si>
    <t>0820140010</t>
  </si>
  <si>
    <t>Обеспечение финансовой поддержки общественных организаций социальной значимости и активизации их деятельности</t>
  </si>
  <si>
    <t>082014001Б</t>
  </si>
  <si>
    <t xml:space="preserve"> "О бюджете поселка Максатиха на 2016 год</t>
  </si>
  <si>
    <t>Обеспечивающая программа</t>
  </si>
  <si>
    <t>Расходы местного бюджета за счет  средств целевых межбюджетных трансфертов из областного бюджета</t>
  </si>
  <si>
    <t>0620300000</t>
  </si>
  <si>
    <t>Создание условий для развития электросетевого комплекса Максатихинского района</t>
  </si>
  <si>
    <t>0620340000</t>
  </si>
  <si>
    <t>0620340020</t>
  </si>
  <si>
    <t>Обеспечение устойчивой работы уличного  освещения городского поселения п.Максатиха</t>
  </si>
  <si>
    <t>062034002Б</t>
  </si>
  <si>
    <t>Расходы не включенные в муниципальные программы</t>
  </si>
  <si>
    <t>99</t>
  </si>
  <si>
    <t>Распределение расходов бюджета поселка Максатиха на 2016 год  по разделам и подразделам функциональной классификации бюджетов Российской Федерации.</t>
  </si>
  <si>
    <t>Распределение расходов бюджета поселка Максатиха на 2016год по разделам и подразделам, целевым статьям (муниципальным программам городского поселения поселок Максатиха и непрограммным направлениям деятельности)  и группам (группам и подгруппам) видам расходов</t>
  </si>
  <si>
    <t>Распределение бюджетных ассигнований</t>
  </si>
  <si>
    <t xml:space="preserve"> на реализацию муниципальных программ  и непрограммным направлениям деятельности </t>
  </si>
  <si>
    <t>по главным распорядителям средств бюджета поселка Максатиха  на 2016 год</t>
  </si>
  <si>
    <t>Управление муниципальным имуществом</t>
  </si>
  <si>
    <t>9960000000</t>
  </si>
  <si>
    <t xml:space="preserve">Отдельные мероприятия, не включенные в муниципальные программы в рамках заключенных соглашений о передаче полномочий </t>
  </si>
  <si>
    <t>9960040000</t>
  </si>
  <si>
    <t>996004000О</t>
  </si>
  <si>
    <t>Сумма на 2016 год (тыс.руб.)</t>
  </si>
  <si>
    <t>Бюджетные инвестиции в объекты государственной  (муниципальной) собственности</t>
  </si>
  <si>
    <t>Реконструкция водопровода п Максатиха</t>
  </si>
  <si>
    <t>от 28 декабря 2015 года №145</t>
  </si>
  <si>
    <t>от  28 декабря 2015 года №145</t>
  </si>
  <si>
    <t xml:space="preserve"> от  28 декабря 2015 года №145</t>
  </si>
  <si>
    <t>171024001Л</t>
  </si>
  <si>
    <t>99500I0000</t>
  </si>
  <si>
    <t>1510240050</t>
  </si>
  <si>
    <t>Приобретение, содержание, ремонт муниципального имущества</t>
  </si>
  <si>
    <t>151024005Б</t>
  </si>
  <si>
    <t>"О внесении изменений и дополнений в решение Совета</t>
  </si>
  <si>
    <t>депутатов городского поселения поселок Максатиха</t>
  </si>
  <si>
    <t>Приложение №2</t>
  </si>
  <si>
    <t>Приложение №3</t>
  </si>
  <si>
    <t>0510240020</t>
  </si>
  <si>
    <t>051024002Б</t>
  </si>
  <si>
    <t>1510240010</t>
  </si>
  <si>
    <t>Оранизация и ведение учета объектов муниципальной собственности, в том числе муниципальных предприятий, формирование казны городского поселения, прием в муниципальную собственность объектов, передаваемых по различным основаниям</t>
  </si>
  <si>
    <t>151024001Б</t>
  </si>
  <si>
    <t>Приложение №1</t>
  </si>
  <si>
    <t>Приложение № 4</t>
  </si>
  <si>
    <t>0620140120</t>
  </si>
  <si>
    <t>062014012Б</t>
  </si>
  <si>
    <t>Капитальный ремонт (строительство) тротуаров и площадок на братском захоронении по адресу: Тверская область, п.Максатиха, ул.Колхозная</t>
  </si>
  <si>
    <t>0610340060</t>
  </si>
  <si>
    <t>Проведение строительной экспертизы</t>
  </si>
  <si>
    <t>061034006Б</t>
  </si>
  <si>
    <t>052014001Ж</t>
  </si>
  <si>
    <t>Субсидии физическим и юридическим лицам, не являющимися муниципальными учреждениями</t>
  </si>
  <si>
    <t>9950040000</t>
  </si>
  <si>
    <t>9950040010</t>
  </si>
  <si>
    <t>Взнос в ассоциацию муниципальных образований</t>
  </si>
  <si>
    <t>995004001Ч</t>
  </si>
  <si>
    <t>Расходы местного бюджета, не включенные в муниципальные программы</t>
  </si>
  <si>
    <t>МП "Адресная программа по обследованию и сносу аварийного жилищного фонда на территории городского поселения пгт.Максатиха Максатихинского района Тверской области" на 2016-2020 годы</t>
  </si>
  <si>
    <t>Комплексное решение проблемы перехода к устойчивому развитию застроенных территорий пгт.Максатиха</t>
  </si>
  <si>
    <t xml:space="preserve">Снос аварийного жилищного фонда на территории городского поселения пгт.Максатиха </t>
  </si>
  <si>
    <t>Снос аварийного жилищного фонда на территории городского поселения пгт.Максатиха Максатихинского района Тверской области на 2016-2020 годы</t>
  </si>
  <si>
    <t>Обследование  аварийного жилижного фонда</t>
  </si>
  <si>
    <t>Разработка проектно-сметной документации на ремонт дорог</t>
  </si>
  <si>
    <t xml:space="preserve">Разработка проектно-сметной документации на ремонт дорог </t>
  </si>
  <si>
    <t>20</t>
  </si>
  <si>
    <t>2000000000</t>
  </si>
  <si>
    <t>2010000000</t>
  </si>
  <si>
    <t>2010100000</t>
  </si>
  <si>
    <t>2010140000</t>
  </si>
  <si>
    <t>2010140010</t>
  </si>
  <si>
    <t>201014001Б</t>
  </si>
  <si>
    <t>2010140020</t>
  </si>
  <si>
    <t>201014002Б</t>
  </si>
  <si>
    <t>051024001Б</t>
  </si>
  <si>
    <t>1710140030</t>
  </si>
  <si>
    <t>Реконструкция водопроводного узла по ул. Василенкова пгт Максатиха со строительством артезианской скважины и станции водоочистки</t>
  </si>
  <si>
    <t>171014003Б</t>
  </si>
  <si>
    <t>от 3 июня 2016 года №160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</si>
</sst>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0"/>
  </numFmts>
  <fonts count="3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8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27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49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right" wrapText="1"/>
    </xf>
    <xf numFmtId="49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 applyProtection="1">
      <alignment horizontal="right" wrapText="1"/>
      <protection locked="0"/>
    </xf>
    <xf numFmtId="0" fontId="0" fillId="0" borderId="0" xfId="0" applyFill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Alignment="1">
      <alignment horizontal="center" wrapText="1"/>
    </xf>
    <xf numFmtId="0" fontId="3" fillId="0" borderId="10" xfId="0" applyFont="1" applyFill="1" applyBorder="1" applyAlignment="1">
      <alignment horizontal="right"/>
    </xf>
    <xf numFmtId="0" fontId="0" fillId="0" borderId="0" xfId="0" applyFill="1" applyAlignment="1">
      <alignment horizontal="right" wrapText="1"/>
    </xf>
    <xf numFmtId="49" fontId="3" fillId="0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1" fillId="24" borderId="10" xfId="0" applyFont="1" applyFill="1" applyBorder="1" applyAlignment="1" applyProtection="1">
      <alignment horizontal="right"/>
      <protection locked="0"/>
    </xf>
    <xf numFmtId="0" fontId="3" fillId="24" borderId="10" xfId="0" applyFont="1" applyFill="1" applyBorder="1" applyAlignment="1" applyProtection="1">
      <alignment horizontal="right"/>
      <protection locked="0"/>
    </xf>
    <xf numFmtId="0" fontId="1" fillId="24" borderId="0" xfId="0" applyFont="1" applyFill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3" fillId="24" borderId="0" xfId="0" applyFont="1" applyFill="1" applyBorder="1" applyAlignment="1">
      <alignment horizontal="right"/>
    </xf>
    <xf numFmtId="0" fontId="1" fillId="24" borderId="0" xfId="0" applyFont="1" applyFill="1" applyBorder="1" applyAlignment="1">
      <alignment horizontal="right"/>
    </xf>
    <xf numFmtId="0" fontId="3" fillId="24" borderId="0" xfId="0" applyFont="1" applyFill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right" wrapText="1"/>
    </xf>
    <xf numFmtId="0" fontId="3" fillId="0" borderId="11" xfId="0" applyFont="1" applyFill="1" applyBorder="1" applyAlignment="1">
      <alignment horizontal="justify" wrapText="1"/>
    </xf>
    <xf numFmtId="0" fontId="1" fillId="0" borderId="12" xfId="0" applyFont="1" applyFill="1" applyBorder="1" applyAlignment="1">
      <alignment horizontal="justify" wrapText="1"/>
    </xf>
    <xf numFmtId="0" fontId="1" fillId="0" borderId="11" xfId="0" applyFont="1" applyFill="1" applyBorder="1" applyAlignment="1">
      <alignment horizontal="justify" wrapText="1"/>
    </xf>
    <xf numFmtId="0" fontId="3" fillId="24" borderId="11" xfId="0" applyFont="1" applyFill="1" applyBorder="1" applyAlignment="1">
      <alignment horizontal="justify" wrapText="1"/>
    </xf>
    <xf numFmtId="0" fontId="3" fillId="0" borderId="12" xfId="0" applyFont="1" applyFill="1" applyBorder="1" applyAlignment="1">
      <alignment horizontal="justify" wrapText="1"/>
    </xf>
    <xf numFmtId="0" fontId="0" fillId="0" borderId="0" xfId="0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Alignment="1">
      <alignment horizontal="center"/>
    </xf>
    <xf numFmtId="0" fontId="3" fillId="25" borderId="0" xfId="0" applyFont="1" applyFill="1" applyBorder="1" applyAlignment="1" applyProtection="1">
      <alignment horizontal="right"/>
      <protection locked="0"/>
    </xf>
    <xf numFmtId="49" fontId="3" fillId="0" borderId="13" xfId="0" applyNumberFormat="1" applyFont="1" applyFill="1" applyBorder="1" applyAlignment="1">
      <alignment horizontal="right"/>
    </xf>
    <xf numFmtId="0" fontId="8" fillId="17" borderId="0" xfId="0" applyFont="1" applyFill="1" applyBorder="1" applyAlignment="1" applyProtection="1">
      <alignment horizontal="right"/>
      <protection locked="0"/>
    </xf>
    <xf numFmtId="0" fontId="9" fillId="24" borderId="0" xfId="0" applyFont="1" applyFill="1" applyBorder="1" applyAlignment="1" applyProtection="1">
      <alignment horizontal="right"/>
      <protection locked="0"/>
    </xf>
    <xf numFmtId="0" fontId="1" fillId="0" borderId="12" xfId="0" applyFont="1" applyFill="1" applyBorder="1" applyAlignment="1">
      <alignment horizontal="justify" vertical="justify" wrapText="1"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wrapText="1"/>
    </xf>
    <xf numFmtId="49" fontId="1" fillId="0" borderId="13" xfId="0" applyNumberFormat="1" applyFont="1" applyFill="1" applyBorder="1" applyAlignment="1">
      <alignment horizontal="right"/>
    </xf>
    <xf numFmtId="49" fontId="3" fillId="0" borderId="13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justify" wrapText="1"/>
    </xf>
    <xf numFmtId="49" fontId="1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wrapText="1"/>
    </xf>
    <xf numFmtId="0" fontId="10" fillId="0" borderId="10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justify" wrapText="1"/>
    </xf>
    <xf numFmtId="49" fontId="6" fillId="0" borderId="10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justify" wrapText="1"/>
    </xf>
    <xf numFmtId="49" fontId="6" fillId="0" borderId="10" xfId="0" applyNumberFormat="1" applyFont="1" applyFill="1" applyBorder="1" applyAlignment="1">
      <alignment horizontal="right" wrapText="1"/>
    </xf>
    <xf numFmtId="49" fontId="1" fillId="0" borderId="10" xfId="0" applyNumberFormat="1" applyFont="1" applyFill="1" applyBorder="1" applyAlignment="1">
      <alignment horizontal="justify" wrapText="1"/>
    </xf>
    <xf numFmtId="49" fontId="1" fillId="0" borderId="12" xfId="0" applyNumberFormat="1" applyFont="1" applyFill="1" applyBorder="1" applyAlignment="1">
      <alignment horizontal="justify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 wrapText="1"/>
    </xf>
    <xf numFmtId="49" fontId="1" fillId="0" borderId="0" xfId="0" applyNumberFormat="1" applyFont="1" applyFill="1" applyBorder="1" applyAlignment="1">
      <alignment horizontal="right" wrapText="1"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right"/>
    </xf>
    <xf numFmtId="0" fontId="1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wrapText="1"/>
    </xf>
    <xf numFmtId="0" fontId="0" fillId="0" borderId="0" xfId="0" applyFont="1" applyAlignment="1">
      <alignment/>
    </xf>
    <xf numFmtId="0" fontId="1" fillId="24" borderId="12" xfId="0" applyFont="1" applyFill="1" applyBorder="1" applyAlignment="1">
      <alignment horizontal="justify" wrapText="1"/>
    </xf>
    <xf numFmtId="49" fontId="1" fillId="0" borderId="10" xfId="0" applyNumberFormat="1" applyFont="1" applyBorder="1" applyAlignment="1">
      <alignment horizontal="right"/>
    </xf>
    <xf numFmtId="0" fontId="1" fillId="24" borderId="11" xfId="0" applyFont="1" applyFill="1" applyBorder="1" applyAlignment="1">
      <alignment horizontal="justify" wrapText="1"/>
    </xf>
    <xf numFmtId="0" fontId="1" fillId="0" borderId="10" xfId="0" applyFont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11" xfId="0" applyFont="1" applyFill="1" applyBorder="1" applyAlignment="1" applyProtection="1">
      <alignment horizontal="right"/>
      <protection locked="0"/>
    </xf>
    <xf numFmtId="0" fontId="3" fillId="0" borderId="11" xfId="0" applyFont="1" applyFill="1" applyBorder="1" applyAlignment="1" applyProtection="1">
      <alignment horizontal="right"/>
      <protection locked="0"/>
    </xf>
    <xf numFmtId="49" fontId="3" fillId="0" borderId="10" xfId="0" applyNumberFormat="1" applyFont="1" applyFill="1" applyBorder="1" applyAlignment="1">
      <alignment horizontal="righ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0" xfId="0" applyFont="1" applyBorder="1" applyAlignment="1">
      <alignment wrapText="1"/>
    </xf>
    <xf numFmtId="49" fontId="1" fillId="24" borderId="10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wrapText="1"/>
    </xf>
    <xf numFmtId="49" fontId="1" fillId="0" borderId="11" xfId="0" applyNumberFormat="1" applyFont="1" applyFill="1" applyBorder="1" applyAlignment="1">
      <alignment wrapText="1"/>
    </xf>
    <xf numFmtId="49" fontId="6" fillId="0" borderId="11" xfId="0" applyNumberFormat="1" applyFont="1" applyFill="1" applyBorder="1" applyAlignment="1">
      <alignment wrapText="1"/>
    </xf>
    <xf numFmtId="0" fontId="10" fillId="0" borderId="11" xfId="0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justify" wrapText="1"/>
    </xf>
    <xf numFmtId="0" fontId="3" fillId="0" borderId="11" xfId="0" applyFont="1" applyBorder="1" applyAlignment="1">
      <alignment wrapText="1"/>
    </xf>
    <xf numFmtId="2" fontId="3" fillId="0" borderId="16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0" fontId="1" fillId="0" borderId="17" xfId="0" applyFont="1" applyFill="1" applyBorder="1" applyAlignment="1" applyProtection="1">
      <alignment horizontal="right"/>
      <protection locked="0"/>
    </xf>
    <xf numFmtId="0" fontId="1" fillId="0" borderId="16" xfId="0" applyFont="1" applyFill="1" applyBorder="1" applyAlignment="1" applyProtection="1">
      <alignment horizontal="right"/>
      <protection locked="0"/>
    </xf>
    <xf numFmtId="0" fontId="3" fillId="0" borderId="16" xfId="0" applyFont="1" applyFill="1" applyBorder="1" applyAlignment="1" applyProtection="1">
      <alignment horizontal="right"/>
      <protection locked="0"/>
    </xf>
    <xf numFmtId="0" fontId="1" fillId="24" borderId="17" xfId="0" applyFont="1" applyFill="1" applyBorder="1" applyAlignment="1" applyProtection="1">
      <alignment horizontal="right"/>
      <protection locked="0"/>
    </xf>
    <xf numFmtId="0" fontId="1" fillId="24" borderId="16" xfId="0" applyFont="1" applyFill="1" applyBorder="1" applyAlignment="1" applyProtection="1">
      <alignment horizontal="right"/>
      <protection locked="0"/>
    </xf>
    <xf numFmtId="0" fontId="1" fillId="0" borderId="18" xfId="0" applyFont="1" applyFill="1" applyBorder="1" applyAlignment="1" applyProtection="1">
      <alignment horizontal="right"/>
      <protection locked="0"/>
    </xf>
    <xf numFmtId="0" fontId="1" fillId="0" borderId="16" xfId="0" applyFont="1" applyBorder="1" applyAlignment="1">
      <alignment horizontal="center"/>
    </xf>
    <xf numFmtId="0" fontId="2" fillId="0" borderId="19" xfId="0" applyFont="1" applyFill="1" applyBorder="1" applyAlignment="1">
      <alignment/>
    </xf>
    <xf numFmtId="49" fontId="3" fillId="0" borderId="17" xfId="0" applyNumberFormat="1" applyFont="1" applyFill="1" applyBorder="1" applyAlignment="1">
      <alignment horizontal="right"/>
    </xf>
    <xf numFmtId="49" fontId="3" fillId="0" borderId="20" xfId="0" applyNumberFormat="1" applyFont="1" applyFill="1" applyBorder="1" applyAlignment="1">
      <alignment horizontal="right"/>
    </xf>
    <xf numFmtId="49" fontId="1" fillId="0" borderId="20" xfId="0" applyNumberFormat="1" applyFont="1" applyFill="1" applyBorder="1" applyAlignment="1">
      <alignment horizontal="right"/>
    </xf>
    <xf numFmtId="49" fontId="1" fillId="0" borderId="17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justify"/>
    </xf>
    <xf numFmtId="0" fontId="1" fillId="0" borderId="21" xfId="0" applyFont="1" applyFill="1" applyBorder="1" applyAlignment="1">
      <alignment horizontal="right" wrapText="1"/>
    </xf>
    <xf numFmtId="0" fontId="1" fillId="0" borderId="16" xfId="0" applyFont="1" applyFill="1" applyBorder="1" applyAlignment="1">
      <alignment horizontal="right" wrapText="1"/>
    </xf>
    <xf numFmtId="49" fontId="1" fillId="0" borderId="22" xfId="0" applyNumberFormat="1" applyFont="1" applyFill="1" applyBorder="1" applyAlignment="1">
      <alignment horizontal="right"/>
    </xf>
    <xf numFmtId="49" fontId="1" fillId="0" borderId="23" xfId="0" applyNumberFormat="1" applyFont="1" applyFill="1" applyBorder="1" applyAlignment="1">
      <alignment horizontal="right"/>
    </xf>
    <xf numFmtId="0" fontId="1" fillId="0" borderId="24" xfId="0" applyFont="1" applyFill="1" applyBorder="1" applyAlignment="1">
      <alignment horizontal="justify" wrapText="1"/>
    </xf>
    <xf numFmtId="0" fontId="1" fillId="0" borderId="24" xfId="0" applyFont="1" applyFill="1" applyBorder="1" applyAlignment="1" applyProtection="1">
      <alignment horizontal="right"/>
      <protection locked="0"/>
    </xf>
    <xf numFmtId="0" fontId="1" fillId="22" borderId="10" xfId="0" applyFont="1" applyFill="1" applyBorder="1" applyAlignment="1">
      <alignment/>
    </xf>
    <xf numFmtId="0" fontId="6" fillId="22" borderId="11" xfId="0" applyFont="1" applyFill="1" applyBorder="1" applyAlignment="1">
      <alignment horizontal="justify" wrapText="1"/>
    </xf>
    <xf numFmtId="0" fontId="6" fillId="22" borderId="12" xfId="0" applyFont="1" applyFill="1" applyBorder="1" applyAlignment="1">
      <alignment horizontal="justify" wrapText="1"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" fillId="0" borderId="25" xfId="0" applyFont="1" applyFill="1" applyBorder="1" applyAlignment="1" applyProtection="1">
      <alignment horizontal="right"/>
      <protection locked="0"/>
    </xf>
    <xf numFmtId="49" fontId="6" fillId="22" borderId="11" xfId="0" applyNumberFormat="1" applyFont="1" applyFill="1" applyBorder="1" applyAlignment="1">
      <alignment wrapText="1"/>
    </xf>
    <xf numFmtId="0" fontId="3" fillId="0" borderId="19" xfId="0" applyFont="1" applyFill="1" applyBorder="1" applyAlignment="1">
      <alignment/>
    </xf>
    <xf numFmtId="0" fontId="1" fillId="0" borderId="26" xfId="0" applyFont="1" applyFill="1" applyBorder="1" applyAlignment="1" applyProtection="1">
      <alignment horizontal="right"/>
      <protection locked="0"/>
    </xf>
    <xf numFmtId="0" fontId="1" fillId="24" borderId="26" xfId="0" applyFont="1" applyFill="1" applyBorder="1" applyAlignment="1" applyProtection="1">
      <alignment horizontal="right"/>
      <protection locked="0"/>
    </xf>
    <xf numFmtId="0" fontId="3" fillId="0" borderId="26" xfId="0" applyFont="1" applyFill="1" applyBorder="1" applyAlignment="1" applyProtection="1">
      <alignment horizontal="right"/>
      <protection locked="0"/>
    </xf>
    <xf numFmtId="0" fontId="1" fillId="0" borderId="27" xfId="0" applyFont="1" applyFill="1" applyBorder="1" applyAlignment="1" applyProtection="1">
      <alignment horizontal="right"/>
      <protection locked="0"/>
    </xf>
    <xf numFmtId="49" fontId="3" fillId="0" borderId="22" xfId="0" applyNumberFormat="1" applyFont="1" applyFill="1" applyBorder="1" applyAlignment="1">
      <alignment horizontal="right"/>
    </xf>
    <xf numFmtId="0" fontId="1" fillId="0" borderId="28" xfId="0" applyFont="1" applyFill="1" applyBorder="1" applyAlignment="1" applyProtection="1">
      <alignment horizontal="right"/>
      <protection locked="0"/>
    </xf>
    <xf numFmtId="2" fontId="3" fillId="0" borderId="25" xfId="0" applyNumberFormat="1" applyFont="1" applyFill="1" applyBorder="1" applyAlignment="1">
      <alignment/>
    </xf>
    <xf numFmtId="0" fontId="3" fillId="0" borderId="25" xfId="0" applyFont="1" applyFill="1" applyBorder="1" applyAlignment="1">
      <alignment horizontal="right"/>
    </xf>
    <xf numFmtId="0" fontId="1" fillId="0" borderId="25" xfId="0" applyFont="1" applyFill="1" applyBorder="1" applyAlignment="1">
      <alignment horizontal="right"/>
    </xf>
    <xf numFmtId="0" fontId="3" fillId="0" borderId="25" xfId="0" applyFont="1" applyFill="1" applyBorder="1" applyAlignment="1" applyProtection="1">
      <alignment horizontal="right"/>
      <protection locked="0"/>
    </xf>
    <xf numFmtId="0" fontId="1" fillId="24" borderId="25" xfId="0" applyFont="1" applyFill="1" applyBorder="1" applyAlignment="1" applyProtection="1">
      <alignment horizontal="right"/>
      <protection locked="0"/>
    </xf>
    <xf numFmtId="0" fontId="1" fillId="0" borderId="29" xfId="0" applyFont="1" applyFill="1" applyBorder="1" applyAlignment="1" applyProtection="1">
      <alignment horizontal="right"/>
      <protection locked="0"/>
    </xf>
    <xf numFmtId="0" fontId="3" fillId="0" borderId="26" xfId="0" applyFont="1" applyFill="1" applyBorder="1" applyAlignment="1">
      <alignment horizontal="right"/>
    </xf>
    <xf numFmtId="0" fontId="1" fillId="0" borderId="26" xfId="0" applyFont="1" applyFill="1" applyBorder="1" applyAlignment="1">
      <alignment horizontal="right"/>
    </xf>
    <xf numFmtId="0" fontId="1" fillId="0" borderId="30" xfId="0" applyFont="1" applyFill="1" applyBorder="1" applyAlignment="1" applyProtection="1">
      <alignment horizontal="right"/>
      <protection locked="0"/>
    </xf>
    <xf numFmtId="49" fontId="1" fillId="26" borderId="10" xfId="0" applyNumberFormat="1" applyFont="1" applyFill="1" applyBorder="1" applyAlignment="1">
      <alignment horizontal="right"/>
    </xf>
    <xf numFmtId="0" fontId="1" fillId="24" borderId="27" xfId="0" applyFont="1" applyFill="1" applyBorder="1" applyAlignment="1" applyProtection="1">
      <alignment horizontal="right"/>
      <protection locked="0"/>
    </xf>
    <xf numFmtId="0" fontId="6" fillId="24" borderId="12" xfId="0" applyFont="1" applyFill="1" applyBorder="1" applyAlignment="1">
      <alignment horizontal="justify" wrapText="1"/>
    </xf>
    <xf numFmtId="0" fontId="1" fillId="0" borderId="31" xfId="0" applyFont="1" applyFill="1" applyBorder="1" applyAlignment="1" applyProtection="1">
      <alignment horizontal="right"/>
      <protection locked="0"/>
    </xf>
    <xf numFmtId="0" fontId="10" fillId="0" borderId="10" xfId="0" applyFont="1" applyFill="1" applyBorder="1" applyAlignment="1">
      <alignment horizontal="justify"/>
    </xf>
    <xf numFmtId="166" fontId="3" fillId="0" borderId="26" xfId="0" applyNumberFormat="1" applyFont="1" applyFill="1" applyBorder="1" applyAlignment="1">
      <alignment/>
    </xf>
    <xf numFmtId="166" fontId="1" fillId="0" borderId="26" xfId="0" applyNumberFormat="1" applyFont="1" applyFill="1" applyBorder="1" applyAlignment="1">
      <alignment/>
    </xf>
    <xf numFmtId="1" fontId="3" fillId="0" borderId="26" xfId="0" applyNumberFormat="1" applyFont="1" applyFill="1" applyBorder="1" applyAlignment="1">
      <alignment horizontal="right"/>
    </xf>
    <xf numFmtId="1" fontId="1" fillId="0" borderId="26" xfId="0" applyNumberFormat="1" applyFont="1" applyFill="1" applyBorder="1" applyAlignment="1">
      <alignment horizontal="right"/>
    </xf>
    <xf numFmtId="1" fontId="1" fillId="0" borderId="26" xfId="0" applyNumberFormat="1" applyFont="1" applyFill="1" applyBorder="1" applyAlignment="1" applyProtection="1">
      <alignment horizontal="right"/>
      <protection locked="0"/>
    </xf>
    <xf numFmtId="1" fontId="3" fillId="0" borderId="26" xfId="0" applyNumberFormat="1" applyFont="1" applyFill="1" applyBorder="1" applyAlignment="1" applyProtection="1">
      <alignment horizontal="right"/>
      <protection locked="0"/>
    </xf>
    <xf numFmtId="2" fontId="3" fillId="0" borderId="26" xfId="0" applyNumberFormat="1" applyFont="1" applyFill="1" applyBorder="1" applyAlignment="1">
      <alignment/>
    </xf>
    <xf numFmtId="0" fontId="6" fillId="22" borderId="10" xfId="0" applyFont="1" applyFill="1" applyBorder="1" applyAlignment="1">
      <alignment wrapText="1"/>
    </xf>
    <xf numFmtId="0" fontId="1" fillId="0" borderId="17" xfId="0" applyFont="1" applyBorder="1" applyAlignment="1">
      <alignment/>
    </xf>
    <xf numFmtId="0" fontId="14" fillId="0" borderId="16" xfId="0" applyFont="1" applyFill="1" applyBorder="1" applyAlignment="1">
      <alignment/>
    </xf>
    <xf numFmtId="49" fontId="1" fillId="0" borderId="17" xfId="0" applyNumberFormat="1" applyFont="1" applyBorder="1" applyAlignment="1">
      <alignment/>
    </xf>
    <xf numFmtId="0" fontId="3" fillId="0" borderId="16" xfId="0" applyFont="1" applyBorder="1" applyAlignment="1">
      <alignment/>
    </xf>
    <xf numFmtId="49" fontId="1" fillId="22" borderId="17" xfId="0" applyNumberFormat="1" applyFont="1" applyFill="1" applyBorder="1" applyAlignment="1">
      <alignment/>
    </xf>
    <xf numFmtId="0" fontId="6" fillId="22" borderId="16" xfId="0" applyFont="1" applyFill="1" applyBorder="1" applyAlignment="1">
      <alignment/>
    </xf>
    <xf numFmtId="0" fontId="1" fillId="22" borderId="16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32" xfId="0" applyFont="1" applyBorder="1" applyAlignment="1">
      <alignment/>
    </xf>
    <xf numFmtId="49" fontId="1" fillId="22" borderId="22" xfId="0" applyNumberFormat="1" applyFont="1" applyFill="1" applyBorder="1" applyAlignment="1">
      <alignment/>
    </xf>
    <xf numFmtId="0" fontId="1" fillId="22" borderId="23" xfId="0" applyFont="1" applyFill="1" applyBorder="1" applyAlignment="1">
      <alignment/>
    </xf>
    <xf numFmtId="0" fontId="6" fillId="22" borderId="23" xfId="0" applyFont="1" applyFill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right"/>
    </xf>
    <xf numFmtId="0" fontId="3" fillId="0" borderId="36" xfId="0" applyFont="1" applyFill="1" applyBorder="1" applyAlignment="1">
      <alignment horizontal="justify" wrapText="1"/>
    </xf>
    <xf numFmtId="0" fontId="3" fillId="0" borderId="14" xfId="0" applyFont="1" applyFill="1" applyBorder="1" applyAlignment="1" applyProtection="1">
      <alignment horizontal="right"/>
      <protection locked="0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2" fontId="3" fillId="0" borderId="16" xfId="0" applyNumberFormat="1" applyFont="1" applyBorder="1" applyAlignment="1">
      <alignment/>
    </xf>
    <xf numFmtId="0" fontId="3" fillId="24" borderId="16" xfId="0" applyFont="1" applyFill="1" applyBorder="1" applyAlignment="1">
      <alignment horizontal="right"/>
    </xf>
    <xf numFmtId="0" fontId="1" fillId="24" borderId="16" xfId="0" applyFont="1" applyFill="1" applyBorder="1" applyAlignment="1">
      <alignment horizontal="right"/>
    </xf>
    <xf numFmtId="0" fontId="11" fillId="0" borderId="0" xfId="0" applyFont="1" applyFill="1" applyAlignment="1">
      <alignment horizontal="center" wrapText="1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2" fontId="3" fillId="0" borderId="25" xfId="0" applyNumberFormat="1" applyFont="1" applyBorder="1" applyAlignment="1">
      <alignment/>
    </xf>
    <xf numFmtId="0" fontId="3" fillId="24" borderId="25" xfId="0" applyFont="1" applyFill="1" applyBorder="1" applyAlignment="1">
      <alignment horizontal="right"/>
    </xf>
    <xf numFmtId="0" fontId="1" fillId="24" borderId="25" xfId="0" applyFont="1" applyFill="1" applyBorder="1" applyAlignment="1">
      <alignment horizontal="right"/>
    </xf>
    <xf numFmtId="0" fontId="1" fillId="0" borderId="39" xfId="0" applyFont="1" applyBorder="1" applyAlignment="1">
      <alignment wrapText="1"/>
    </xf>
    <xf numFmtId="0" fontId="1" fillId="0" borderId="40" xfId="0" applyFont="1" applyBorder="1" applyAlignment="1">
      <alignment wrapText="1"/>
    </xf>
    <xf numFmtId="0" fontId="1" fillId="0" borderId="41" xfId="0" applyFont="1" applyFill="1" applyBorder="1" applyAlignment="1">
      <alignment horizontal="center" wrapText="1"/>
    </xf>
    <xf numFmtId="49" fontId="3" fillId="0" borderId="19" xfId="0" applyNumberFormat="1" applyFont="1" applyFill="1" applyBorder="1" applyAlignment="1">
      <alignment horizontal="right"/>
    </xf>
    <xf numFmtId="0" fontId="3" fillId="0" borderId="42" xfId="0" applyFont="1" applyFill="1" applyBorder="1" applyAlignment="1" applyProtection="1">
      <alignment horizontal="right"/>
      <protection locked="0"/>
    </xf>
    <xf numFmtId="2" fontId="3" fillId="0" borderId="28" xfId="0" applyNumberFormat="1" applyFont="1" applyFill="1" applyBorder="1" applyAlignment="1">
      <alignment/>
    </xf>
    <xf numFmtId="0" fontId="3" fillId="0" borderId="28" xfId="0" applyFont="1" applyFill="1" applyBorder="1" applyAlignment="1">
      <alignment horizontal="right"/>
    </xf>
    <xf numFmtId="0" fontId="1" fillId="0" borderId="28" xfId="0" applyFont="1" applyFill="1" applyBorder="1" applyAlignment="1">
      <alignment horizontal="right"/>
    </xf>
    <xf numFmtId="0" fontId="3" fillId="0" borderId="28" xfId="0" applyFont="1" applyFill="1" applyBorder="1" applyAlignment="1" applyProtection="1">
      <alignment horizontal="right"/>
      <protection locked="0"/>
    </xf>
    <xf numFmtId="0" fontId="1" fillId="0" borderId="43" xfId="0" applyFont="1" applyFill="1" applyBorder="1" applyAlignment="1">
      <alignment horizontal="right" wrapText="1"/>
    </xf>
    <xf numFmtId="0" fontId="1" fillId="0" borderId="28" xfId="0" applyFont="1" applyFill="1" applyBorder="1" applyAlignment="1">
      <alignment horizontal="right" wrapText="1"/>
    </xf>
    <xf numFmtId="49" fontId="3" fillId="0" borderId="44" xfId="0" applyNumberFormat="1" applyFont="1" applyFill="1" applyBorder="1" applyAlignment="1">
      <alignment horizontal="right"/>
    </xf>
    <xf numFmtId="0" fontId="3" fillId="0" borderId="15" xfId="0" applyFont="1" applyFill="1" applyBorder="1" applyAlignment="1" applyProtection="1">
      <alignment horizontal="right"/>
      <protection locked="0"/>
    </xf>
    <xf numFmtId="1" fontId="1" fillId="0" borderId="16" xfId="0" applyNumberFormat="1" applyFont="1" applyFill="1" applyBorder="1" applyAlignment="1" applyProtection="1">
      <alignment horizontal="right"/>
      <protection locked="0"/>
    </xf>
    <xf numFmtId="0" fontId="14" fillId="0" borderId="25" xfId="0" applyFont="1" applyFill="1" applyBorder="1" applyAlignment="1">
      <alignment/>
    </xf>
    <xf numFmtId="0" fontId="3" fillId="0" borderId="25" xfId="0" applyFont="1" applyBorder="1" applyAlignment="1">
      <alignment/>
    </xf>
    <xf numFmtId="0" fontId="6" fillId="22" borderId="25" xfId="0" applyFont="1" applyFill="1" applyBorder="1" applyAlignment="1">
      <alignment/>
    </xf>
    <xf numFmtId="0" fontId="1" fillId="22" borderId="25" xfId="0" applyFont="1" applyFill="1" applyBorder="1" applyAlignment="1">
      <alignment/>
    </xf>
    <xf numFmtId="0" fontId="1" fillId="0" borderId="25" xfId="0" applyFont="1" applyBorder="1" applyAlignment="1">
      <alignment/>
    </xf>
    <xf numFmtId="2" fontId="14" fillId="0" borderId="16" xfId="0" applyNumberFormat="1" applyFont="1" applyFill="1" applyBorder="1" applyAlignment="1">
      <alignment/>
    </xf>
    <xf numFmtId="0" fontId="6" fillId="22" borderId="18" xfId="0" applyFont="1" applyFill="1" applyBorder="1" applyAlignment="1">
      <alignment/>
    </xf>
    <xf numFmtId="2" fontId="3" fillId="0" borderId="26" xfId="0" applyNumberFormat="1" applyFont="1" applyFill="1" applyBorder="1" applyAlignment="1">
      <alignment horizontal="right"/>
    </xf>
    <xf numFmtId="166" fontId="1" fillId="0" borderId="16" xfId="0" applyNumberFormat="1" applyFont="1" applyFill="1" applyBorder="1" applyAlignment="1">
      <alignment horizontal="right"/>
    </xf>
    <xf numFmtId="166" fontId="1" fillId="0" borderId="16" xfId="0" applyNumberFormat="1" applyFont="1" applyFill="1" applyBorder="1" applyAlignment="1" applyProtection="1">
      <alignment horizontal="right"/>
      <protection locked="0"/>
    </xf>
    <xf numFmtId="166" fontId="3" fillId="0" borderId="16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right" wrapText="1"/>
    </xf>
    <xf numFmtId="0" fontId="3" fillId="24" borderId="12" xfId="0" applyFont="1" applyFill="1" applyBorder="1" applyAlignment="1">
      <alignment horizontal="justify" wrapText="1"/>
    </xf>
    <xf numFmtId="0" fontId="1" fillId="22" borderId="0" xfId="0" applyFont="1" applyFill="1" applyBorder="1" applyAlignment="1">
      <alignment/>
    </xf>
    <xf numFmtId="0" fontId="1" fillId="22" borderId="32" xfId="0" applyFont="1" applyFill="1" applyBorder="1" applyAlignment="1">
      <alignment/>
    </xf>
    <xf numFmtId="49" fontId="1" fillId="24" borderId="17" xfId="0" applyNumberFormat="1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0" fontId="0" fillId="0" borderId="45" xfId="0" applyBorder="1" applyAlignment="1">
      <alignment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/>
    </xf>
    <xf numFmtId="0" fontId="1" fillId="0" borderId="46" xfId="0" applyFont="1" applyFill="1" applyBorder="1" applyAlignment="1">
      <alignment horizontal="center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/>
    </xf>
    <xf numFmtId="0" fontId="11" fillId="0" borderId="0" xfId="0" applyFont="1" applyFill="1" applyAlignment="1">
      <alignment horizontal="center" wrapText="1"/>
    </xf>
    <xf numFmtId="0" fontId="12" fillId="0" borderId="0" xfId="0" applyFont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46" xfId="0" applyFont="1" applyFill="1" applyBorder="1" applyAlignment="1">
      <alignment horizontal="center" vertical="center"/>
    </xf>
    <xf numFmtId="0" fontId="0" fillId="0" borderId="45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1" fillId="0" borderId="47" xfId="0" applyFont="1" applyFill="1" applyBorder="1" applyAlignment="1">
      <alignment horizontal="center" vertical="center" wrapText="1"/>
    </xf>
    <xf numFmtId="0" fontId="0" fillId="0" borderId="48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" fillId="0" borderId="49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6" fillId="24" borderId="0" xfId="0" applyFont="1" applyFill="1" applyBorder="1" applyAlignment="1" applyProtection="1">
      <alignment horizontal="left"/>
      <protection locked="0"/>
    </xf>
    <xf numFmtId="0" fontId="1" fillId="0" borderId="25" xfId="0" applyFont="1" applyFill="1" applyBorder="1" applyAlignment="1">
      <alignment horizontal="center" wrapText="1"/>
    </xf>
    <xf numFmtId="0" fontId="1" fillId="0" borderId="25" xfId="0" applyFont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0" fontId="1" fillId="0" borderId="16" xfId="0" applyFont="1" applyBorder="1" applyAlignment="1">
      <alignment/>
    </xf>
    <xf numFmtId="0" fontId="1" fillId="0" borderId="47" xfId="0" applyFont="1" applyFill="1" applyBorder="1" applyAlignment="1">
      <alignment horizontal="center"/>
    </xf>
    <xf numFmtId="0" fontId="0" fillId="0" borderId="48" xfId="0" applyBorder="1" applyAlignment="1">
      <alignment/>
    </xf>
    <xf numFmtId="0" fontId="0" fillId="0" borderId="14" xfId="0" applyBorder="1" applyAlignment="1">
      <alignment/>
    </xf>
    <xf numFmtId="0" fontId="1" fillId="0" borderId="52" xfId="0" applyFont="1" applyFill="1" applyBorder="1" applyAlignment="1">
      <alignment horizontal="center" wrapText="1"/>
    </xf>
    <xf numFmtId="0" fontId="0" fillId="0" borderId="36" xfId="0" applyBorder="1" applyAlignment="1">
      <alignment wrapText="1"/>
    </xf>
    <xf numFmtId="0" fontId="0" fillId="0" borderId="15" xfId="0" applyBorder="1" applyAlignment="1">
      <alignment wrapText="1"/>
    </xf>
    <xf numFmtId="0" fontId="1" fillId="0" borderId="2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 wrapText="1"/>
    </xf>
    <xf numFmtId="0" fontId="1" fillId="0" borderId="54" xfId="0" applyFont="1" applyFill="1" applyBorder="1" applyAlignment="1">
      <alignment horizontal="center" wrapText="1"/>
    </xf>
    <xf numFmtId="0" fontId="1" fillId="0" borderId="42" xfId="0" applyFont="1" applyFill="1" applyBorder="1" applyAlignment="1">
      <alignment horizontal="center" wrapText="1"/>
    </xf>
    <xf numFmtId="0" fontId="3" fillId="0" borderId="0" xfId="0" applyFont="1" applyFill="1" applyAlignment="1">
      <alignment horizontal="right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0" borderId="47" xfId="0" applyFont="1" applyFill="1" applyBorder="1" applyAlignment="1">
      <alignment horizontal="right"/>
    </xf>
    <xf numFmtId="0" fontId="1" fillId="0" borderId="47" xfId="0" applyFont="1" applyFill="1" applyBorder="1" applyAlignment="1">
      <alignment horizontal="center" wrapText="1"/>
    </xf>
    <xf numFmtId="0" fontId="0" fillId="0" borderId="48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49" xfId="0" applyFont="1" applyFill="1" applyBorder="1" applyAlignment="1">
      <alignment horizontal="center" wrapText="1"/>
    </xf>
    <xf numFmtId="0" fontId="1" fillId="0" borderId="50" xfId="0" applyFont="1" applyFill="1" applyBorder="1" applyAlignment="1">
      <alignment horizontal="center" wrapText="1"/>
    </xf>
    <xf numFmtId="0" fontId="1" fillId="0" borderId="5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46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9" xfId="0" applyFont="1" applyBorder="1" applyAlignment="1">
      <alignment horizontal="center" wrapText="1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view="pageBreakPreview" zoomScaleSheetLayoutView="100" zoomScalePageLayoutView="0" workbookViewId="0" topLeftCell="A1">
      <selection activeCell="B4" sqref="B4:C4"/>
    </sheetView>
  </sheetViews>
  <sheetFormatPr defaultColWidth="9.00390625" defaultRowHeight="12.75"/>
  <cols>
    <col min="1" max="1" width="6.375" style="24" customWidth="1"/>
    <col min="2" max="2" width="69.875" style="13" customWidth="1"/>
    <col min="3" max="3" width="14.875" style="13" customWidth="1"/>
    <col min="4" max="5" width="9.125" style="0" hidden="1" customWidth="1"/>
  </cols>
  <sheetData>
    <row r="1" spans="1:5" ht="12.75">
      <c r="A1" s="20"/>
      <c r="B1" s="221" t="s">
        <v>503</v>
      </c>
      <c r="C1" s="221"/>
      <c r="D1" s="222"/>
      <c r="E1" s="222"/>
    </row>
    <row r="2" spans="1:10" ht="12.75">
      <c r="A2" s="20"/>
      <c r="B2" s="224" t="s">
        <v>104</v>
      </c>
      <c r="C2" s="224"/>
      <c r="D2" s="225"/>
      <c r="E2" s="225"/>
      <c r="F2" s="1"/>
      <c r="G2" s="1"/>
      <c r="H2" s="1"/>
      <c r="I2" s="1"/>
      <c r="J2" s="1"/>
    </row>
    <row r="3" spans="1:10" ht="12.75">
      <c r="A3" s="20"/>
      <c r="B3" s="224" t="s">
        <v>538</v>
      </c>
      <c r="C3" s="224"/>
      <c r="D3" s="40"/>
      <c r="E3" s="40"/>
      <c r="F3" s="1"/>
      <c r="G3" s="1"/>
      <c r="H3" s="1"/>
      <c r="I3" s="1"/>
      <c r="J3" s="1"/>
    </row>
    <row r="4" spans="1:10" ht="12.75">
      <c r="A4" s="20"/>
      <c r="B4" s="224" t="s">
        <v>494</v>
      </c>
      <c r="C4" s="224"/>
      <c r="D4" s="40"/>
      <c r="E4" s="40"/>
      <c r="F4" s="1"/>
      <c r="G4" s="1"/>
      <c r="H4" s="1"/>
      <c r="I4" s="1"/>
      <c r="J4" s="1"/>
    </row>
    <row r="5" spans="1:10" ht="12.75">
      <c r="A5" s="20"/>
      <c r="B5" s="224" t="s">
        <v>495</v>
      </c>
      <c r="C5" s="224"/>
      <c r="D5" s="40"/>
      <c r="E5" s="40"/>
      <c r="F5" s="1"/>
      <c r="G5" s="1"/>
      <c r="H5" s="1"/>
      <c r="I5" s="1"/>
      <c r="J5" s="1"/>
    </row>
    <row r="6" spans="1:10" ht="12.75">
      <c r="A6" s="20"/>
      <c r="B6" s="224" t="s">
        <v>486</v>
      </c>
      <c r="C6" s="225"/>
      <c r="D6" s="225"/>
      <c r="E6" s="225"/>
      <c r="F6" s="1"/>
      <c r="G6" s="1"/>
      <c r="H6" s="1"/>
      <c r="I6" s="1"/>
      <c r="J6" s="1"/>
    </row>
    <row r="7" spans="1:10" ht="12.75">
      <c r="A7" s="20"/>
      <c r="B7" s="224" t="s">
        <v>285</v>
      </c>
      <c r="C7" s="224"/>
      <c r="D7" s="225"/>
      <c r="E7" s="225"/>
      <c r="F7" s="1"/>
      <c r="G7" s="1"/>
      <c r="H7" s="1"/>
      <c r="I7" s="1"/>
      <c r="J7" s="1"/>
    </row>
    <row r="8" spans="1:10" ht="12.75">
      <c r="A8" s="20"/>
      <c r="B8" s="224"/>
      <c r="C8" s="224"/>
      <c r="D8" s="225"/>
      <c r="E8" s="225"/>
      <c r="F8" s="2"/>
      <c r="G8" s="2"/>
      <c r="H8" s="2"/>
      <c r="I8" s="2"/>
      <c r="J8" s="2"/>
    </row>
    <row r="9" spans="1:10" ht="12.75">
      <c r="A9" s="20"/>
      <c r="B9" s="224"/>
      <c r="C9" s="224"/>
      <c r="D9" s="2"/>
      <c r="E9" s="2"/>
      <c r="F9" s="2"/>
      <c r="G9" s="2"/>
      <c r="H9" s="2"/>
      <c r="I9" s="2"/>
      <c r="J9" s="2"/>
    </row>
    <row r="10" spans="1:10" ht="12.75">
      <c r="A10" s="20"/>
      <c r="B10" s="224"/>
      <c r="C10" s="224"/>
      <c r="D10" s="2"/>
      <c r="E10" s="2"/>
      <c r="F10" s="2"/>
      <c r="G10" s="2"/>
      <c r="H10" s="2"/>
      <c r="I10" s="2"/>
      <c r="J10" s="2"/>
    </row>
    <row r="11" spans="1:10" ht="12.75">
      <c r="A11" s="20"/>
      <c r="B11" s="18"/>
      <c r="C11" s="18"/>
      <c r="D11" s="2"/>
      <c r="E11" s="2"/>
      <c r="F11" s="2"/>
      <c r="G11" s="2"/>
      <c r="H11" s="2"/>
      <c r="I11" s="2"/>
      <c r="J11" s="2"/>
    </row>
    <row r="12" spans="1:10" ht="12.75">
      <c r="A12" s="226" t="s">
        <v>473</v>
      </c>
      <c r="B12" s="226"/>
      <c r="C12" s="226"/>
      <c r="D12" s="227"/>
      <c r="E12" s="227"/>
      <c r="F12" s="2"/>
      <c r="G12" s="2"/>
      <c r="H12" s="2"/>
      <c r="I12" s="2"/>
      <c r="J12" s="2"/>
    </row>
    <row r="13" spans="1:5" ht="12.75">
      <c r="A13" s="226"/>
      <c r="B13" s="226"/>
      <c r="C13" s="226"/>
      <c r="D13" s="227"/>
      <c r="E13" s="227"/>
    </row>
    <row r="14" spans="1:3" ht="12.75">
      <c r="A14" s="70"/>
      <c r="B14" s="70"/>
      <c r="C14" s="70"/>
    </row>
    <row r="15" spans="1:3" ht="13.5" thickBot="1">
      <c r="A15" s="70"/>
      <c r="B15" s="70"/>
      <c r="C15" s="69"/>
    </row>
    <row r="16" spans="1:5" ht="12.75">
      <c r="A16" s="230" t="s">
        <v>11</v>
      </c>
      <c r="B16" s="233" t="s">
        <v>14</v>
      </c>
      <c r="C16" s="236" t="s">
        <v>483</v>
      </c>
      <c r="D16" s="175"/>
      <c r="E16" s="176"/>
    </row>
    <row r="17" spans="1:5" ht="12.75" customHeight="1">
      <c r="A17" s="231"/>
      <c r="B17" s="234"/>
      <c r="C17" s="237"/>
      <c r="D17" s="228" t="s">
        <v>215</v>
      </c>
      <c r="E17" s="229"/>
    </row>
    <row r="18" spans="1:5" ht="7.5" customHeight="1">
      <c r="A18" s="232"/>
      <c r="B18" s="235"/>
      <c r="C18" s="238"/>
      <c r="D18" s="184" t="s">
        <v>216</v>
      </c>
      <c r="E18" s="108" t="s">
        <v>217</v>
      </c>
    </row>
    <row r="19" spans="1:5" ht="12.75">
      <c r="A19" s="109"/>
      <c r="B19" s="51" t="s">
        <v>35</v>
      </c>
      <c r="C19" s="99">
        <f>C20+C24+C28+C31+C35+C37+C39+C41</f>
        <v>23880.51</v>
      </c>
      <c r="D19" s="185" t="e">
        <f>D20+D24+D28+D31+D35+D37+D39+D41</f>
        <v>#REF!</v>
      </c>
      <c r="E19" s="177" t="e">
        <f>E20+E24+E28+E31+E35+E37+E39+E41</f>
        <v>#REF!</v>
      </c>
    </row>
    <row r="20" spans="1:5" ht="12.75">
      <c r="A20" s="110" t="s">
        <v>15</v>
      </c>
      <c r="B20" s="35" t="s">
        <v>21</v>
      </c>
      <c r="C20" s="100">
        <f>C21+C23+C22</f>
        <v>1439.25</v>
      </c>
      <c r="D20" s="136" t="e">
        <f>D21+D23+D22</f>
        <v>#REF!</v>
      </c>
      <c r="E20" s="100" t="e">
        <f>E21+E23+E22</f>
        <v>#REF!</v>
      </c>
    </row>
    <row r="21" spans="1:5" ht="22.5">
      <c r="A21" s="112" t="s">
        <v>16</v>
      </c>
      <c r="B21" s="36" t="s">
        <v>36</v>
      </c>
      <c r="C21" s="101">
        <f>ЦСР!E19</f>
        <v>164.4</v>
      </c>
      <c r="D21" s="137" t="e">
        <f>ЦСР!F19</f>
        <v>#REF!</v>
      </c>
      <c r="E21" s="101" t="e">
        <f>ЦСР!G19</f>
        <v>#REF!</v>
      </c>
    </row>
    <row r="22" spans="1:5" ht="24.75" customHeight="1" hidden="1">
      <c r="A22" s="112" t="s">
        <v>176</v>
      </c>
      <c r="B22" s="55" t="s">
        <v>177</v>
      </c>
      <c r="C22" s="101">
        <f>ЦСР!E24</f>
        <v>0</v>
      </c>
      <c r="D22" s="137">
        <f>ЦСР!F24</f>
        <v>0</v>
      </c>
      <c r="E22" s="101">
        <f>ЦСР!G24</f>
        <v>0</v>
      </c>
    </row>
    <row r="23" spans="1:5" ht="12.75">
      <c r="A23" s="113" t="s">
        <v>38</v>
      </c>
      <c r="B23" s="37" t="s">
        <v>22</v>
      </c>
      <c r="C23" s="101">
        <f>ЦСР!E35</f>
        <v>1274.85</v>
      </c>
      <c r="D23" s="137" t="e">
        <f>ЦСР!F35</f>
        <v>#REF!</v>
      </c>
      <c r="E23" s="101" t="e">
        <f>ЦСР!G35</f>
        <v>#REF!</v>
      </c>
    </row>
    <row r="24" spans="1:5" ht="12.75">
      <c r="A24" s="110" t="s">
        <v>17</v>
      </c>
      <c r="B24" s="35" t="s">
        <v>23</v>
      </c>
      <c r="C24" s="100">
        <f>C25+C26+C27</f>
        <v>650</v>
      </c>
      <c r="D24" s="186" t="e">
        <f>D25+D26+D27</f>
        <v>#REF!</v>
      </c>
      <c r="E24" s="178" t="e">
        <f>E25+E26+E27</f>
        <v>#REF!</v>
      </c>
    </row>
    <row r="25" spans="1:5" ht="22.5">
      <c r="A25" s="113" t="s">
        <v>18</v>
      </c>
      <c r="B25" s="37" t="s">
        <v>39</v>
      </c>
      <c r="C25" s="101">
        <f>ЦСР!E82</f>
        <v>550</v>
      </c>
      <c r="D25" s="187" t="e">
        <f>ЦСР!F82</f>
        <v>#REF!</v>
      </c>
      <c r="E25" s="179" t="e">
        <f>ЦСР!G82</f>
        <v>#REF!</v>
      </c>
    </row>
    <row r="26" spans="1:5" ht="12.75" hidden="1">
      <c r="A26" s="112" t="s">
        <v>79</v>
      </c>
      <c r="B26" s="36" t="s">
        <v>81</v>
      </c>
      <c r="C26" s="103">
        <f>ЦСР!E102</f>
        <v>100</v>
      </c>
      <c r="D26" s="139" t="e">
        <f>ЦСР!F102</f>
        <v>#REF!</v>
      </c>
      <c r="E26" s="106" t="e">
        <f>ЦСР!G102</f>
        <v>#REF!</v>
      </c>
    </row>
    <row r="27" spans="1:5" s="13" customFormat="1" ht="15.75" customHeight="1" hidden="1">
      <c r="A27" s="112" t="s">
        <v>82</v>
      </c>
      <c r="B27" s="36" t="s">
        <v>83</v>
      </c>
      <c r="C27" s="103">
        <f>ЦСР!E108</f>
        <v>0</v>
      </c>
      <c r="D27" s="126" t="e">
        <f>ЦСР!F108</f>
        <v>#REF!</v>
      </c>
      <c r="E27" s="103" t="e">
        <f>ЦСР!G108</f>
        <v>#REF!</v>
      </c>
    </row>
    <row r="28" spans="1:5" s="13" customFormat="1" ht="12.75">
      <c r="A28" s="110" t="s">
        <v>19</v>
      </c>
      <c r="B28" s="35" t="s">
        <v>24</v>
      </c>
      <c r="C28" s="100">
        <f>C29+C30</f>
        <v>12480.599999999999</v>
      </c>
      <c r="D28" s="136" t="e">
        <f>D29+D30</f>
        <v>#REF!</v>
      </c>
      <c r="E28" s="100" t="e">
        <f>E29+E30</f>
        <v>#REF!</v>
      </c>
    </row>
    <row r="29" spans="1:5" s="13" customFormat="1" ht="12.75" hidden="1">
      <c r="A29" s="113" t="s">
        <v>20</v>
      </c>
      <c r="B29" s="37" t="s">
        <v>25</v>
      </c>
      <c r="C29" s="101">
        <f>ЦСР!E112</f>
        <v>250</v>
      </c>
      <c r="D29" s="137" t="e">
        <f>ЦСР!F112</f>
        <v>#REF!</v>
      </c>
      <c r="E29" s="101" t="e">
        <f>ЦСР!G112</f>
        <v>#REF!</v>
      </c>
    </row>
    <row r="30" spans="1:5" s="13" customFormat="1" ht="12.75">
      <c r="A30" s="113" t="s">
        <v>45</v>
      </c>
      <c r="B30" s="36" t="s">
        <v>46</v>
      </c>
      <c r="C30" s="103">
        <f>ЦСР!E121</f>
        <v>12230.599999999999</v>
      </c>
      <c r="D30" s="126" t="e">
        <f>ЦСР!F121</f>
        <v>#REF!</v>
      </c>
      <c r="E30" s="103" t="e">
        <f>ЦСР!G121</f>
        <v>#REF!</v>
      </c>
    </row>
    <row r="31" spans="1:5" s="13" customFormat="1" ht="12.75">
      <c r="A31" s="110" t="s">
        <v>91</v>
      </c>
      <c r="B31" s="39" t="s">
        <v>93</v>
      </c>
      <c r="C31" s="104">
        <f>C32+C33+C34</f>
        <v>8310.66</v>
      </c>
      <c r="D31" s="138" t="e">
        <f>D32+D33+D34</f>
        <v>#REF!</v>
      </c>
      <c r="E31" s="104" t="e">
        <f>E32+E33+E34</f>
        <v>#REF!</v>
      </c>
    </row>
    <row r="32" spans="1:5" s="13" customFormat="1" ht="12.75">
      <c r="A32" s="113" t="s">
        <v>92</v>
      </c>
      <c r="B32" s="36" t="s">
        <v>94</v>
      </c>
      <c r="C32" s="103">
        <f>ЦСР!E191</f>
        <v>450</v>
      </c>
      <c r="D32" s="126" t="e">
        <f>ЦСР!F191</f>
        <v>#REF!</v>
      </c>
      <c r="E32" s="103" t="e">
        <f>ЦСР!G191</f>
        <v>#REF!</v>
      </c>
    </row>
    <row r="33" spans="1:5" s="13" customFormat="1" ht="12.75">
      <c r="A33" s="113" t="s">
        <v>97</v>
      </c>
      <c r="B33" s="36" t="s">
        <v>98</v>
      </c>
      <c r="C33" s="103">
        <f>ЦСР!E222</f>
        <v>1650</v>
      </c>
      <c r="D33" s="126" t="e">
        <f>ЦСР!F222</f>
        <v>#REF!</v>
      </c>
      <c r="E33" s="103" t="e">
        <f>ЦСР!G222</f>
        <v>#REF!</v>
      </c>
    </row>
    <row r="34" spans="1:5" s="13" customFormat="1" ht="12.75">
      <c r="A34" s="113" t="s">
        <v>99</v>
      </c>
      <c r="B34" s="36" t="s">
        <v>100</v>
      </c>
      <c r="C34" s="103">
        <f>ЦСР!E288</f>
        <v>6210.660000000001</v>
      </c>
      <c r="D34" s="126" t="e">
        <f>ЦСР!F288</f>
        <v>#REF!</v>
      </c>
      <c r="E34" s="103" t="e">
        <f>ЦСР!G288</f>
        <v>#REF!</v>
      </c>
    </row>
    <row r="35" spans="1:5" ht="12.75">
      <c r="A35" s="110" t="s">
        <v>26</v>
      </c>
      <c r="B35" s="39" t="s">
        <v>101</v>
      </c>
      <c r="C35" s="104">
        <f>C36</f>
        <v>1000</v>
      </c>
      <c r="D35" s="138" t="e">
        <f>D36</f>
        <v>#REF!</v>
      </c>
      <c r="E35" s="104" t="e">
        <f>E36</f>
        <v>#REF!</v>
      </c>
    </row>
    <row r="36" spans="1:5" ht="13.5" thickBot="1">
      <c r="A36" s="117" t="s">
        <v>31</v>
      </c>
      <c r="B36" s="119" t="s">
        <v>32</v>
      </c>
      <c r="C36" s="107">
        <f>ЦСР!E382</f>
        <v>1000</v>
      </c>
      <c r="D36" s="140" t="e">
        <f>ЦСР!F382</f>
        <v>#REF!</v>
      </c>
      <c r="E36" s="107" t="e">
        <f>ЦСР!G382</f>
        <v>#REF!</v>
      </c>
    </row>
    <row r="37" spans="1:5" ht="12.75" hidden="1">
      <c r="A37" s="172" t="s">
        <v>27</v>
      </c>
      <c r="B37" s="173" t="s">
        <v>28</v>
      </c>
      <c r="C37" s="174">
        <f>C38</f>
        <v>0</v>
      </c>
      <c r="D37" s="174" t="e">
        <f>D38</f>
        <v>#REF!</v>
      </c>
      <c r="E37" s="174" t="e">
        <f>E38</f>
        <v>#REF!</v>
      </c>
    </row>
    <row r="38" spans="1:5" ht="12.75" hidden="1">
      <c r="A38" s="73" t="s">
        <v>29</v>
      </c>
      <c r="B38" s="74" t="s">
        <v>30</v>
      </c>
      <c r="C38" s="75">
        <f>ЦСР!E390</f>
        <v>0</v>
      </c>
      <c r="D38" s="75" t="e">
        <f>ЦСР!F390</f>
        <v>#REF!</v>
      </c>
      <c r="E38" s="75" t="e">
        <f>ЦСР!G390</f>
        <v>#REF!</v>
      </c>
    </row>
    <row r="39" spans="1:5" ht="14.25" customHeight="1" hidden="1">
      <c r="A39" s="4" t="s">
        <v>40</v>
      </c>
      <c r="B39" s="38" t="s">
        <v>37</v>
      </c>
      <c r="C39" s="26">
        <f>C40</f>
        <v>0</v>
      </c>
      <c r="D39" s="26">
        <f>D40</f>
        <v>0</v>
      </c>
      <c r="E39" s="26">
        <f>E40</f>
        <v>0</v>
      </c>
    </row>
    <row r="40" spans="1:5" ht="12.75" hidden="1">
      <c r="A40" s="73" t="s">
        <v>41</v>
      </c>
      <c r="B40" s="74" t="s">
        <v>42</v>
      </c>
      <c r="C40" s="25">
        <f>ЦСР!E399</f>
        <v>0</v>
      </c>
      <c r="D40" s="25">
        <f>ЦСР!F399</f>
        <v>0</v>
      </c>
      <c r="E40" s="25">
        <f>ЦСР!G399</f>
        <v>0</v>
      </c>
    </row>
    <row r="41" spans="1:5" ht="12.75" hidden="1">
      <c r="A41" s="4" t="s">
        <v>43</v>
      </c>
      <c r="B41" s="38" t="s">
        <v>33</v>
      </c>
      <c r="C41" s="5">
        <f>C42</f>
        <v>0</v>
      </c>
      <c r="D41" s="5">
        <f>D42</f>
        <v>0</v>
      </c>
      <c r="E41" s="5">
        <f>E42</f>
        <v>0</v>
      </c>
    </row>
    <row r="42" spans="1:5" ht="12.75" hidden="1">
      <c r="A42" s="73" t="s">
        <v>44</v>
      </c>
      <c r="B42" s="74" t="s">
        <v>53</v>
      </c>
      <c r="C42" s="75">
        <f>ЦСР!E406</f>
        <v>0</v>
      </c>
      <c r="D42" s="75">
        <f>ЦСР!F406</f>
        <v>0</v>
      </c>
      <c r="E42" s="75">
        <f>ЦСР!G406</f>
        <v>0</v>
      </c>
    </row>
  </sheetData>
  <sheetProtection/>
  <mergeCells count="15">
    <mergeCell ref="B1:E1"/>
    <mergeCell ref="B2:E2"/>
    <mergeCell ref="B7:E7"/>
    <mergeCell ref="B6:E6"/>
    <mergeCell ref="B3:C3"/>
    <mergeCell ref="B4:C4"/>
    <mergeCell ref="B5:C5"/>
    <mergeCell ref="B8:E8"/>
    <mergeCell ref="A12:E13"/>
    <mergeCell ref="D17:E17"/>
    <mergeCell ref="A16:A18"/>
    <mergeCell ref="B16:B18"/>
    <mergeCell ref="B9:C9"/>
    <mergeCell ref="B10:C10"/>
    <mergeCell ref="C16:C18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7"/>
  <sheetViews>
    <sheetView view="pageBreakPreview" zoomScale="120" zoomScaleSheetLayoutView="120" zoomScalePageLayoutView="0" workbookViewId="0" topLeftCell="A1">
      <selection activeCell="J259" sqref="J259"/>
    </sheetView>
  </sheetViews>
  <sheetFormatPr defaultColWidth="9.00390625" defaultRowHeight="12.75"/>
  <cols>
    <col min="1" max="1" width="4.625" style="0" customWidth="1"/>
    <col min="2" max="2" width="5.375" style="0" customWidth="1"/>
    <col min="3" max="3" width="9.875" style="32" customWidth="1"/>
    <col min="4" max="4" width="5.00390625" style="0" customWidth="1"/>
    <col min="5" max="5" width="54.875" style="3" customWidth="1"/>
    <col min="6" max="6" width="16.75390625" style="8" customWidth="1"/>
    <col min="7" max="8" width="16.75390625" style="8" hidden="1" customWidth="1"/>
    <col min="9" max="9" width="11.375" style="17" customWidth="1"/>
  </cols>
  <sheetData>
    <row r="1" spans="1:8" ht="12.75">
      <c r="A1" s="20"/>
      <c r="B1" s="20"/>
      <c r="C1" s="20"/>
      <c r="D1" s="20"/>
      <c r="E1" s="256" t="s">
        <v>497</v>
      </c>
      <c r="F1" s="256"/>
      <c r="G1" s="257"/>
      <c r="H1" s="257"/>
    </row>
    <row r="2" spans="1:13" ht="12.75">
      <c r="A2" s="20"/>
      <c r="B2" s="20"/>
      <c r="C2" s="20"/>
      <c r="D2" s="20"/>
      <c r="E2" s="224" t="s">
        <v>104</v>
      </c>
      <c r="F2" s="224"/>
      <c r="G2" s="258"/>
      <c r="H2" s="258"/>
      <c r="I2" s="1"/>
      <c r="J2" s="1"/>
      <c r="K2" s="1"/>
      <c r="L2" s="1"/>
      <c r="M2" s="1"/>
    </row>
    <row r="3" spans="1:13" ht="12.75">
      <c r="A3" s="20"/>
      <c r="B3" s="20"/>
      <c r="C3" s="20"/>
      <c r="D3" s="20"/>
      <c r="E3" s="224" t="s">
        <v>538</v>
      </c>
      <c r="F3" s="224"/>
      <c r="G3" s="213"/>
      <c r="H3" s="213"/>
      <c r="I3" s="1"/>
      <c r="J3" s="1"/>
      <c r="K3" s="1"/>
      <c r="L3" s="1"/>
      <c r="M3" s="1"/>
    </row>
    <row r="4" spans="1:13" ht="12.75">
      <c r="A4" s="20"/>
      <c r="B4" s="20"/>
      <c r="C4" s="20"/>
      <c r="D4" s="20"/>
      <c r="E4" s="224" t="s">
        <v>494</v>
      </c>
      <c r="F4" s="224"/>
      <c r="G4" s="213"/>
      <c r="H4" s="213"/>
      <c r="I4" s="1"/>
      <c r="J4" s="1"/>
      <c r="K4" s="1"/>
      <c r="L4" s="1"/>
      <c r="M4" s="1"/>
    </row>
    <row r="5" spans="1:13" ht="12.75">
      <c r="A5" s="20"/>
      <c r="B5" s="20"/>
      <c r="C5" s="20"/>
      <c r="D5" s="20"/>
      <c r="E5" s="224" t="s">
        <v>495</v>
      </c>
      <c r="F5" s="224"/>
      <c r="G5" s="213"/>
      <c r="H5" s="213"/>
      <c r="I5" s="1"/>
      <c r="J5" s="1"/>
      <c r="K5" s="1"/>
      <c r="L5" s="1"/>
      <c r="M5" s="1"/>
    </row>
    <row r="6" spans="1:13" ht="12.75">
      <c r="A6" s="20"/>
      <c r="B6" s="20"/>
      <c r="C6" s="20"/>
      <c r="D6" s="20"/>
      <c r="E6" s="224" t="s">
        <v>487</v>
      </c>
      <c r="F6" s="225"/>
      <c r="G6" s="225"/>
      <c r="H6" s="225"/>
      <c r="I6" s="1"/>
      <c r="J6" s="1"/>
      <c r="K6" s="1"/>
      <c r="L6" s="1"/>
      <c r="M6" s="1"/>
    </row>
    <row r="7" spans="1:13" ht="12.75">
      <c r="A7" s="20"/>
      <c r="B7" s="20"/>
      <c r="C7" s="20"/>
      <c r="D7" s="20"/>
      <c r="E7" s="224" t="s">
        <v>285</v>
      </c>
      <c r="F7" s="224"/>
      <c r="G7" s="225"/>
      <c r="H7" s="225"/>
      <c r="I7" s="1"/>
      <c r="J7" s="1"/>
      <c r="K7" s="1"/>
      <c r="L7" s="1"/>
      <c r="M7" s="1"/>
    </row>
    <row r="8" spans="1:13" ht="12.75">
      <c r="A8" s="18"/>
      <c r="B8" s="18"/>
      <c r="C8" s="20"/>
      <c r="D8" s="18"/>
      <c r="E8" s="224"/>
      <c r="F8" s="224"/>
      <c r="G8" s="258"/>
      <c r="H8" s="258"/>
      <c r="I8" s="2"/>
      <c r="J8" s="2"/>
      <c r="K8" s="2"/>
      <c r="L8" s="2"/>
      <c r="M8" s="2"/>
    </row>
    <row r="9" spans="1:13" ht="12.75">
      <c r="A9" s="18"/>
      <c r="B9" s="18"/>
      <c r="C9" s="20"/>
      <c r="D9" s="18"/>
      <c r="E9" s="224"/>
      <c r="F9" s="224"/>
      <c r="G9" s="69"/>
      <c r="H9" s="69"/>
      <c r="I9" s="2"/>
      <c r="J9" s="2"/>
      <c r="K9" s="2"/>
      <c r="L9" s="2"/>
      <c r="M9" s="2"/>
    </row>
    <row r="10" spans="1:13" ht="12.75">
      <c r="A10" s="226" t="s">
        <v>286</v>
      </c>
      <c r="B10" s="226"/>
      <c r="C10" s="226"/>
      <c r="D10" s="226"/>
      <c r="E10" s="226"/>
      <c r="F10" s="226"/>
      <c r="G10" s="70"/>
      <c r="H10" s="70"/>
      <c r="I10" s="2"/>
      <c r="J10" s="2"/>
      <c r="K10" s="2"/>
      <c r="L10" s="2"/>
      <c r="M10" s="2"/>
    </row>
    <row r="11" spans="1:8" ht="12.75">
      <c r="A11" s="226"/>
      <c r="B11" s="226"/>
      <c r="C11" s="226"/>
      <c r="D11" s="226"/>
      <c r="E11" s="226"/>
      <c r="F11" s="226"/>
      <c r="G11" s="70"/>
      <c r="H11" s="70"/>
    </row>
    <row r="12" spans="1:8" ht="13.5" thickBot="1">
      <c r="A12" s="70" t="s">
        <v>269</v>
      </c>
      <c r="B12" s="70"/>
      <c r="C12" s="70"/>
      <c r="D12" s="70"/>
      <c r="E12" s="70"/>
      <c r="F12" s="70"/>
      <c r="G12" s="70"/>
      <c r="H12" s="70"/>
    </row>
    <row r="13" spans="1:8" ht="11.25" customHeight="1">
      <c r="A13" s="223" t="s">
        <v>10</v>
      </c>
      <c r="B13" s="245" t="s">
        <v>11</v>
      </c>
      <c r="C13" s="245" t="s">
        <v>12</v>
      </c>
      <c r="D13" s="245" t="s">
        <v>13</v>
      </c>
      <c r="E13" s="248" t="s">
        <v>14</v>
      </c>
      <c r="F13" s="253" t="s">
        <v>483</v>
      </c>
      <c r="G13" s="190"/>
      <c r="H13" s="171"/>
    </row>
    <row r="14" spans="1:8" ht="8.25" customHeight="1">
      <c r="A14" s="220"/>
      <c r="B14" s="246"/>
      <c r="C14" s="246"/>
      <c r="D14" s="246"/>
      <c r="E14" s="249"/>
      <c r="F14" s="254"/>
      <c r="G14" s="251" t="s">
        <v>215</v>
      </c>
      <c r="H14" s="252"/>
    </row>
    <row r="15" spans="1:10" ht="6.75" customHeight="1">
      <c r="A15" s="220"/>
      <c r="B15" s="246"/>
      <c r="C15" s="246"/>
      <c r="D15" s="246"/>
      <c r="E15" s="249"/>
      <c r="F15" s="254"/>
      <c r="G15" s="241" t="s">
        <v>216</v>
      </c>
      <c r="H15" s="243" t="s">
        <v>217</v>
      </c>
      <c r="I15" s="2"/>
      <c r="J15" s="40"/>
    </row>
    <row r="16" spans="1:10" ht="12.75">
      <c r="A16" s="239"/>
      <c r="B16" s="247"/>
      <c r="C16" s="247"/>
      <c r="D16" s="247"/>
      <c r="E16" s="250"/>
      <c r="F16" s="255"/>
      <c r="G16" s="242"/>
      <c r="H16" s="244"/>
      <c r="I16" s="41"/>
      <c r="J16" s="2"/>
    </row>
    <row r="17" spans="1:10" s="6" customFormat="1" ht="12.75">
      <c r="A17" s="109"/>
      <c r="B17" s="49"/>
      <c r="C17" s="50"/>
      <c r="D17" s="49"/>
      <c r="E17" s="51" t="s">
        <v>35</v>
      </c>
      <c r="F17" s="155">
        <f>F18+F28</f>
        <v>23880.510000000002</v>
      </c>
      <c r="G17" s="135" t="e">
        <f>G29+G97+G127+G206+G425+G433+G442+G449+G18</f>
        <v>#REF!</v>
      </c>
      <c r="H17" s="99" t="e">
        <f>H29+H97+H127+H206+H425+H433+H442+H449+H18</f>
        <v>#REF!</v>
      </c>
      <c r="I17" s="41">
        <f>SUM(I18:L455)</f>
        <v>0</v>
      </c>
      <c r="J17" s="42"/>
    </row>
    <row r="18" spans="1:10" s="6" customFormat="1" ht="22.5">
      <c r="A18" s="128">
        <v>601</v>
      </c>
      <c r="B18" s="67"/>
      <c r="C18" s="68"/>
      <c r="D18" s="67"/>
      <c r="E18" s="51" t="s">
        <v>206</v>
      </c>
      <c r="F18" s="155">
        <f>F19</f>
        <v>164.4</v>
      </c>
      <c r="G18" s="135" t="e">
        <f>G19</f>
        <v>#REF!</v>
      </c>
      <c r="H18" s="99" t="e">
        <f>H19</f>
        <v>#REF!</v>
      </c>
      <c r="I18" s="41"/>
      <c r="J18" s="42"/>
    </row>
    <row r="19" spans="1:10" s="6" customFormat="1" ht="12.75">
      <c r="A19" s="128">
        <v>601</v>
      </c>
      <c r="B19" s="21" t="s">
        <v>15</v>
      </c>
      <c r="C19" s="21"/>
      <c r="D19" s="21"/>
      <c r="E19" s="35" t="s">
        <v>21</v>
      </c>
      <c r="F19" s="149">
        <f aca="true" t="shared" si="0" ref="F19:H21">F20</f>
        <v>164.4</v>
      </c>
      <c r="G19" s="135" t="e">
        <f t="shared" si="0"/>
        <v>#REF!</v>
      </c>
      <c r="H19" s="99" t="e">
        <f t="shared" si="0"/>
        <v>#REF!</v>
      </c>
      <c r="I19" s="41"/>
      <c r="J19" s="42"/>
    </row>
    <row r="20" spans="1:10" s="6" customFormat="1" ht="33.75">
      <c r="A20" s="128">
        <v>601</v>
      </c>
      <c r="B20" s="45" t="s">
        <v>16</v>
      </c>
      <c r="C20" s="45"/>
      <c r="D20" s="45"/>
      <c r="E20" s="39" t="s">
        <v>36</v>
      </c>
      <c r="F20" s="149">
        <f t="shared" si="0"/>
        <v>164.4</v>
      </c>
      <c r="G20" s="135" t="e">
        <f t="shared" si="0"/>
        <v>#REF!</v>
      </c>
      <c r="H20" s="99" t="e">
        <f t="shared" si="0"/>
        <v>#REF!</v>
      </c>
      <c r="I20" s="41"/>
      <c r="J20" s="42"/>
    </row>
    <row r="21" spans="1:10" s="6" customFormat="1" ht="12.75">
      <c r="A21" s="128">
        <v>601</v>
      </c>
      <c r="B21" s="45" t="s">
        <v>16</v>
      </c>
      <c r="C21" s="45" t="s">
        <v>288</v>
      </c>
      <c r="D21" s="52"/>
      <c r="E21" s="39" t="s">
        <v>69</v>
      </c>
      <c r="F21" s="149">
        <f>F22</f>
        <v>164.4</v>
      </c>
      <c r="G21" s="135" t="e">
        <f t="shared" si="0"/>
        <v>#REF!</v>
      </c>
      <c r="H21" s="99" t="e">
        <f t="shared" si="0"/>
        <v>#REF!</v>
      </c>
      <c r="I21" s="41"/>
      <c r="J21" s="42"/>
    </row>
    <row r="22" spans="1:10" s="6" customFormat="1" ht="22.5">
      <c r="A22" s="128">
        <v>601</v>
      </c>
      <c r="B22" s="52" t="s">
        <v>16</v>
      </c>
      <c r="C22" s="52" t="s">
        <v>287</v>
      </c>
      <c r="D22" s="53"/>
      <c r="E22" s="36" t="s">
        <v>73</v>
      </c>
      <c r="F22" s="150">
        <f>F25</f>
        <v>164.4</v>
      </c>
      <c r="G22" s="135" t="e">
        <f>G25</f>
        <v>#REF!</v>
      </c>
      <c r="H22" s="99" t="e">
        <f>H25</f>
        <v>#REF!</v>
      </c>
      <c r="I22" s="41"/>
      <c r="J22" s="42"/>
    </row>
    <row r="23" spans="1:10" s="6" customFormat="1" ht="12.75">
      <c r="A23" s="128">
        <v>601</v>
      </c>
      <c r="B23" s="52" t="s">
        <v>16</v>
      </c>
      <c r="C23" s="52" t="s">
        <v>287</v>
      </c>
      <c r="D23" s="53"/>
      <c r="E23" s="58" t="s">
        <v>320</v>
      </c>
      <c r="F23" s="150">
        <f>F24</f>
        <v>164.4</v>
      </c>
      <c r="G23" s="135"/>
      <c r="H23" s="99"/>
      <c r="I23" s="41"/>
      <c r="J23" s="42"/>
    </row>
    <row r="24" spans="1:10" s="6" customFormat="1" ht="12.75">
      <c r="A24" s="128">
        <v>601</v>
      </c>
      <c r="B24" s="52" t="s">
        <v>16</v>
      </c>
      <c r="C24" s="52" t="s">
        <v>289</v>
      </c>
      <c r="D24" s="53"/>
      <c r="E24" s="36" t="s">
        <v>290</v>
      </c>
      <c r="F24" s="150">
        <f>F25</f>
        <v>164.4</v>
      </c>
      <c r="G24" s="135"/>
      <c r="H24" s="99"/>
      <c r="I24" s="41"/>
      <c r="J24" s="42"/>
    </row>
    <row r="25" spans="1:10" s="6" customFormat="1" ht="22.5">
      <c r="A25" s="128">
        <v>601</v>
      </c>
      <c r="B25" s="14" t="s">
        <v>16</v>
      </c>
      <c r="C25" s="52" t="s">
        <v>291</v>
      </c>
      <c r="D25" s="14"/>
      <c r="E25" s="60" t="s">
        <v>75</v>
      </c>
      <c r="F25" s="150">
        <f>F26+F27</f>
        <v>164.4</v>
      </c>
      <c r="G25" s="135" t="e">
        <f>G26+#REF!</f>
        <v>#REF!</v>
      </c>
      <c r="H25" s="99" t="e">
        <f>H26+#REF!</f>
        <v>#REF!</v>
      </c>
      <c r="I25" s="41"/>
      <c r="J25" s="42"/>
    </row>
    <row r="26" spans="1:10" s="6" customFormat="1" ht="45">
      <c r="A26" s="128">
        <v>601</v>
      </c>
      <c r="B26" s="52" t="s">
        <v>16</v>
      </c>
      <c r="C26" s="52" t="s">
        <v>291</v>
      </c>
      <c r="D26" s="14" t="s">
        <v>54</v>
      </c>
      <c r="E26" s="37" t="s">
        <v>55</v>
      </c>
      <c r="F26" s="150">
        <f>82.2+82.2</f>
        <v>164.4</v>
      </c>
      <c r="G26" s="135" t="e">
        <f>#REF!</f>
        <v>#REF!</v>
      </c>
      <c r="H26" s="99" t="e">
        <f>#REF!</f>
        <v>#REF!</v>
      </c>
      <c r="I26" s="41">
        <v>82.2</v>
      </c>
      <c r="J26" s="42"/>
    </row>
    <row r="27" spans="1:10" s="6" customFormat="1" ht="12.75">
      <c r="A27" s="128">
        <v>601</v>
      </c>
      <c r="B27" s="52" t="s">
        <v>16</v>
      </c>
      <c r="C27" s="52" t="s">
        <v>291</v>
      </c>
      <c r="D27" s="14" t="s">
        <v>64</v>
      </c>
      <c r="E27" s="36" t="s">
        <v>65</v>
      </c>
      <c r="F27" s="149"/>
      <c r="G27" s="135"/>
      <c r="H27" s="99"/>
      <c r="I27" s="41"/>
      <c r="J27" s="42"/>
    </row>
    <row r="28" spans="1:10" s="6" customFormat="1" ht="12.75">
      <c r="A28" s="128">
        <v>602</v>
      </c>
      <c r="B28" s="52"/>
      <c r="C28" s="52"/>
      <c r="D28" s="14"/>
      <c r="E28" s="39" t="s">
        <v>454</v>
      </c>
      <c r="F28" s="155">
        <f>F29+F97+F127+F206+F425+F433</f>
        <v>23716.11</v>
      </c>
      <c r="G28" s="135"/>
      <c r="H28" s="99"/>
      <c r="I28" s="41"/>
      <c r="J28" s="42"/>
    </row>
    <row r="29" spans="1:10" s="6" customFormat="1" ht="12.75">
      <c r="A29" s="110" t="s">
        <v>78</v>
      </c>
      <c r="B29" s="21" t="s">
        <v>15</v>
      </c>
      <c r="C29" s="21"/>
      <c r="D29" s="21"/>
      <c r="E29" s="35" t="s">
        <v>21</v>
      </c>
      <c r="F29" s="209">
        <f>F30+F49+F40</f>
        <v>1274.85</v>
      </c>
      <c r="G29" s="136" t="e">
        <f>G30+G49+G40</f>
        <v>#REF!</v>
      </c>
      <c r="H29" s="100" t="e">
        <f>H30+H49+H40</f>
        <v>#REF!</v>
      </c>
      <c r="I29" s="15"/>
      <c r="J29" s="42"/>
    </row>
    <row r="30" spans="1:10" s="6" customFormat="1" ht="33.75" hidden="1">
      <c r="A30" s="110" t="s">
        <v>78</v>
      </c>
      <c r="B30" s="45" t="s">
        <v>16</v>
      </c>
      <c r="C30" s="45"/>
      <c r="D30" s="45"/>
      <c r="E30" s="39" t="s">
        <v>36</v>
      </c>
      <c r="F30" s="151">
        <f>F31</f>
        <v>0</v>
      </c>
      <c r="G30" s="136">
        <f aca="true" t="shared" si="1" ref="G30:H32">G31</f>
        <v>0</v>
      </c>
      <c r="H30" s="100">
        <f t="shared" si="1"/>
        <v>0</v>
      </c>
      <c r="I30" s="15"/>
      <c r="J30" s="42"/>
    </row>
    <row r="31" spans="1:10" ht="12.75" hidden="1">
      <c r="A31" s="110" t="s">
        <v>78</v>
      </c>
      <c r="B31" s="52" t="s">
        <v>16</v>
      </c>
      <c r="C31" s="52" t="s">
        <v>68</v>
      </c>
      <c r="D31" s="52"/>
      <c r="E31" s="39" t="s">
        <v>69</v>
      </c>
      <c r="F31" s="152">
        <f>F32</f>
        <v>0</v>
      </c>
      <c r="G31" s="137">
        <f t="shared" si="1"/>
        <v>0</v>
      </c>
      <c r="H31" s="101">
        <f t="shared" si="1"/>
        <v>0</v>
      </c>
      <c r="I31" s="16"/>
      <c r="J31" s="2"/>
    </row>
    <row r="32" spans="1:10" ht="21.75" hidden="1">
      <c r="A32" s="110" t="s">
        <v>78</v>
      </c>
      <c r="B32" s="45" t="s">
        <v>16</v>
      </c>
      <c r="C32" s="45" t="s">
        <v>72</v>
      </c>
      <c r="D32" s="53"/>
      <c r="E32" s="54" t="s">
        <v>73</v>
      </c>
      <c r="F32" s="152">
        <f>F33</f>
        <v>0</v>
      </c>
      <c r="G32" s="137">
        <f t="shared" si="1"/>
        <v>0</v>
      </c>
      <c r="H32" s="101">
        <f t="shared" si="1"/>
        <v>0</v>
      </c>
      <c r="I32" s="16"/>
      <c r="J32" s="2"/>
    </row>
    <row r="33" spans="1:10" ht="22.5" hidden="1">
      <c r="A33" s="110" t="s">
        <v>78</v>
      </c>
      <c r="B33" s="14" t="s">
        <v>16</v>
      </c>
      <c r="C33" s="14" t="s">
        <v>74</v>
      </c>
      <c r="D33" s="14"/>
      <c r="E33" s="37" t="s">
        <v>75</v>
      </c>
      <c r="F33" s="153">
        <f>F34+F37</f>
        <v>0</v>
      </c>
      <c r="G33" s="126">
        <f>G34+G37</f>
        <v>0</v>
      </c>
      <c r="H33" s="103">
        <f>H34+H37</f>
        <v>0</v>
      </c>
      <c r="I33" s="28"/>
      <c r="J33" s="2"/>
    </row>
    <row r="34" spans="1:10" ht="45" hidden="1">
      <c r="A34" s="110" t="s">
        <v>78</v>
      </c>
      <c r="B34" s="52" t="s">
        <v>16</v>
      </c>
      <c r="C34" s="52" t="s">
        <v>74</v>
      </c>
      <c r="D34" s="14" t="s">
        <v>54</v>
      </c>
      <c r="E34" s="37" t="s">
        <v>55</v>
      </c>
      <c r="F34" s="153">
        <f aca="true" t="shared" si="2" ref="F34:H35">F35</f>
        <v>0</v>
      </c>
      <c r="G34" s="126">
        <f t="shared" si="2"/>
        <v>0</v>
      </c>
      <c r="H34" s="103">
        <f t="shared" si="2"/>
        <v>0</v>
      </c>
      <c r="I34" s="27"/>
      <c r="J34" s="2"/>
    </row>
    <row r="35" spans="1:10" ht="22.5" hidden="1">
      <c r="A35" s="110" t="s">
        <v>78</v>
      </c>
      <c r="B35" s="52" t="s">
        <v>16</v>
      </c>
      <c r="C35" s="14" t="s">
        <v>74</v>
      </c>
      <c r="D35" s="14" t="s">
        <v>60</v>
      </c>
      <c r="E35" s="37" t="s">
        <v>61</v>
      </c>
      <c r="F35" s="153">
        <f t="shared" si="2"/>
        <v>0</v>
      </c>
      <c r="G35" s="126">
        <f t="shared" si="2"/>
        <v>0</v>
      </c>
      <c r="H35" s="103">
        <f t="shared" si="2"/>
        <v>0</v>
      </c>
      <c r="I35" s="27"/>
      <c r="J35" s="2"/>
    </row>
    <row r="36" spans="1:10" ht="12.75" hidden="1">
      <c r="A36" s="110" t="s">
        <v>78</v>
      </c>
      <c r="B36" s="52" t="s">
        <v>16</v>
      </c>
      <c r="C36" s="52" t="s">
        <v>74</v>
      </c>
      <c r="D36" s="14" t="s">
        <v>62</v>
      </c>
      <c r="E36" s="37" t="s">
        <v>63</v>
      </c>
      <c r="F36" s="153"/>
      <c r="G36" s="126"/>
      <c r="H36" s="103"/>
      <c r="I36" s="27"/>
      <c r="J36" s="2"/>
    </row>
    <row r="37" spans="1:10" ht="12.75" hidden="1">
      <c r="A37" s="110" t="s">
        <v>78</v>
      </c>
      <c r="B37" s="52" t="s">
        <v>16</v>
      </c>
      <c r="C37" s="14" t="s">
        <v>74</v>
      </c>
      <c r="D37" s="14" t="s">
        <v>64</v>
      </c>
      <c r="E37" s="36" t="s">
        <v>65</v>
      </c>
      <c r="F37" s="153">
        <f aca="true" t="shared" si="3" ref="F37:H38">F38</f>
        <v>0</v>
      </c>
      <c r="G37" s="126">
        <f t="shared" si="3"/>
        <v>0</v>
      </c>
      <c r="H37" s="103">
        <f t="shared" si="3"/>
        <v>0</v>
      </c>
      <c r="I37" s="27"/>
      <c r="J37" s="2"/>
    </row>
    <row r="38" spans="1:10" ht="12.75" hidden="1">
      <c r="A38" s="110" t="s">
        <v>78</v>
      </c>
      <c r="B38" s="52" t="s">
        <v>16</v>
      </c>
      <c r="C38" s="52" t="s">
        <v>74</v>
      </c>
      <c r="D38" s="14" t="s">
        <v>66</v>
      </c>
      <c r="E38" s="36" t="s">
        <v>67</v>
      </c>
      <c r="F38" s="153">
        <f t="shared" si="3"/>
        <v>0</v>
      </c>
      <c r="G38" s="126">
        <f t="shared" si="3"/>
        <v>0</v>
      </c>
      <c r="H38" s="103">
        <f t="shared" si="3"/>
        <v>0</v>
      </c>
      <c r="I38" s="27"/>
      <c r="J38" s="2"/>
    </row>
    <row r="39" spans="1:10" ht="12.75" hidden="1">
      <c r="A39" s="110" t="s">
        <v>78</v>
      </c>
      <c r="B39" s="52" t="s">
        <v>16</v>
      </c>
      <c r="C39" s="14" t="s">
        <v>74</v>
      </c>
      <c r="D39" s="14" t="s">
        <v>49</v>
      </c>
      <c r="E39" s="36" t="s">
        <v>50</v>
      </c>
      <c r="F39" s="153"/>
      <c r="G39" s="126"/>
      <c r="H39" s="103"/>
      <c r="I39" s="27"/>
      <c r="J39" s="2"/>
    </row>
    <row r="40" spans="1:10" ht="33.75" hidden="1">
      <c r="A40" s="110" t="s">
        <v>78</v>
      </c>
      <c r="B40" s="45" t="s">
        <v>176</v>
      </c>
      <c r="C40" s="14"/>
      <c r="D40" s="14"/>
      <c r="E40" s="93" t="s">
        <v>177</v>
      </c>
      <c r="F40" s="154">
        <f aca="true" t="shared" si="4" ref="F40:H41">F41</f>
        <v>0</v>
      </c>
      <c r="G40" s="138">
        <f t="shared" si="4"/>
        <v>0</v>
      </c>
      <c r="H40" s="104">
        <f t="shared" si="4"/>
        <v>0</v>
      </c>
      <c r="I40" s="27"/>
      <c r="J40" s="2"/>
    </row>
    <row r="41" spans="1:10" ht="33.75" hidden="1">
      <c r="A41" s="110" t="s">
        <v>78</v>
      </c>
      <c r="B41" s="52" t="s">
        <v>176</v>
      </c>
      <c r="C41" s="14" t="s">
        <v>186</v>
      </c>
      <c r="D41" s="14"/>
      <c r="E41" s="94" t="s">
        <v>178</v>
      </c>
      <c r="F41" s="153">
        <f t="shared" si="4"/>
        <v>0</v>
      </c>
      <c r="G41" s="126">
        <f t="shared" si="4"/>
        <v>0</v>
      </c>
      <c r="H41" s="103">
        <f t="shared" si="4"/>
        <v>0</v>
      </c>
      <c r="I41" s="27"/>
      <c r="J41" s="2"/>
    </row>
    <row r="42" spans="1:10" ht="12.75" hidden="1">
      <c r="A42" s="110" t="s">
        <v>78</v>
      </c>
      <c r="B42" s="52" t="s">
        <v>176</v>
      </c>
      <c r="C42" s="14" t="s">
        <v>179</v>
      </c>
      <c r="D42" s="14"/>
      <c r="E42" s="95" t="s">
        <v>180</v>
      </c>
      <c r="F42" s="153">
        <f>F43+F46</f>
        <v>0</v>
      </c>
      <c r="G42" s="126">
        <f>G43+G46</f>
        <v>0</v>
      </c>
      <c r="H42" s="103">
        <f>H43+H46</f>
        <v>0</v>
      </c>
      <c r="I42" s="27"/>
      <c r="J42" s="2"/>
    </row>
    <row r="43" spans="1:10" ht="45" hidden="1">
      <c r="A43" s="110" t="s">
        <v>78</v>
      </c>
      <c r="B43" s="52" t="s">
        <v>176</v>
      </c>
      <c r="C43" s="14" t="s">
        <v>179</v>
      </c>
      <c r="D43" s="14" t="s">
        <v>54</v>
      </c>
      <c r="E43" s="94" t="s">
        <v>181</v>
      </c>
      <c r="F43" s="153">
        <f aca="true" t="shared" si="5" ref="F43:H44">F44</f>
        <v>0</v>
      </c>
      <c r="G43" s="126">
        <f t="shared" si="5"/>
        <v>0</v>
      </c>
      <c r="H43" s="103">
        <f t="shared" si="5"/>
        <v>0</v>
      </c>
      <c r="I43" s="27"/>
      <c r="J43" s="2"/>
    </row>
    <row r="44" spans="1:10" ht="22.5" hidden="1">
      <c r="A44" s="110" t="s">
        <v>78</v>
      </c>
      <c r="B44" s="52" t="s">
        <v>176</v>
      </c>
      <c r="C44" s="14" t="s">
        <v>179</v>
      </c>
      <c r="D44" s="14" t="s">
        <v>60</v>
      </c>
      <c r="E44" s="94" t="s">
        <v>182</v>
      </c>
      <c r="F44" s="153">
        <f t="shared" si="5"/>
        <v>0</v>
      </c>
      <c r="G44" s="126">
        <f t="shared" si="5"/>
        <v>0</v>
      </c>
      <c r="H44" s="103">
        <f t="shared" si="5"/>
        <v>0</v>
      </c>
      <c r="I44" s="27"/>
      <c r="J44" s="2"/>
    </row>
    <row r="45" spans="1:10" ht="12.75" hidden="1">
      <c r="A45" s="110" t="s">
        <v>78</v>
      </c>
      <c r="B45" s="52" t="s">
        <v>176</v>
      </c>
      <c r="C45" s="14" t="s">
        <v>179</v>
      </c>
      <c r="D45" s="14" t="s">
        <v>183</v>
      </c>
      <c r="E45" s="94" t="s">
        <v>184</v>
      </c>
      <c r="F45" s="153"/>
      <c r="G45" s="126"/>
      <c r="H45" s="103"/>
      <c r="I45" s="27"/>
      <c r="J45" s="2"/>
    </row>
    <row r="46" spans="1:10" ht="12.75" hidden="1">
      <c r="A46" s="110" t="s">
        <v>78</v>
      </c>
      <c r="B46" s="52" t="s">
        <v>176</v>
      </c>
      <c r="C46" s="14" t="s">
        <v>179</v>
      </c>
      <c r="D46" s="14" t="s">
        <v>64</v>
      </c>
      <c r="E46" s="94" t="s">
        <v>185</v>
      </c>
      <c r="F46" s="153">
        <f aca="true" t="shared" si="6" ref="F46:H47">F47</f>
        <v>0</v>
      </c>
      <c r="G46" s="126">
        <f t="shared" si="6"/>
        <v>0</v>
      </c>
      <c r="H46" s="103">
        <f t="shared" si="6"/>
        <v>0</v>
      </c>
      <c r="I46" s="27"/>
      <c r="J46" s="2"/>
    </row>
    <row r="47" spans="1:10" ht="12.75" hidden="1">
      <c r="A47" s="110" t="s">
        <v>78</v>
      </c>
      <c r="B47" s="52" t="s">
        <v>176</v>
      </c>
      <c r="C47" s="14" t="s">
        <v>179</v>
      </c>
      <c r="D47" s="14" t="s">
        <v>201</v>
      </c>
      <c r="E47" s="96" t="s">
        <v>202</v>
      </c>
      <c r="F47" s="153">
        <f t="shared" si="6"/>
        <v>0</v>
      </c>
      <c r="G47" s="126">
        <f t="shared" si="6"/>
        <v>0</v>
      </c>
      <c r="H47" s="103">
        <f t="shared" si="6"/>
        <v>0</v>
      </c>
      <c r="I47" s="27"/>
      <c r="J47" s="2"/>
    </row>
    <row r="48" spans="1:10" ht="67.5" hidden="1">
      <c r="A48" s="110" t="s">
        <v>78</v>
      </c>
      <c r="B48" s="52" t="s">
        <v>176</v>
      </c>
      <c r="C48" s="14" t="s">
        <v>179</v>
      </c>
      <c r="D48" s="14" t="s">
        <v>199</v>
      </c>
      <c r="E48" s="114" t="s">
        <v>200</v>
      </c>
      <c r="F48" s="153"/>
      <c r="G48" s="126"/>
      <c r="H48" s="103"/>
      <c r="I48" s="27"/>
      <c r="J48" s="2"/>
    </row>
    <row r="49" spans="1:10" s="6" customFormat="1" ht="12.75">
      <c r="A49" s="110" t="s">
        <v>78</v>
      </c>
      <c r="B49" s="21" t="s">
        <v>38</v>
      </c>
      <c r="C49" s="21"/>
      <c r="D49" s="21"/>
      <c r="E49" s="35" t="s">
        <v>22</v>
      </c>
      <c r="F49" s="209">
        <f>F59+F50+F86</f>
        <v>1274.85</v>
      </c>
      <c r="G49" s="136" t="e">
        <f>G59+G50+G86</f>
        <v>#REF!</v>
      </c>
      <c r="H49" s="100" t="e">
        <f>H59+H50+H86</f>
        <v>#REF!</v>
      </c>
      <c r="I49" s="29"/>
      <c r="J49" s="42"/>
    </row>
    <row r="50" spans="1:10" s="6" customFormat="1" ht="22.5">
      <c r="A50" s="110" t="s">
        <v>78</v>
      </c>
      <c r="B50" s="21" t="s">
        <v>38</v>
      </c>
      <c r="C50" s="21" t="s">
        <v>292</v>
      </c>
      <c r="D50" s="21"/>
      <c r="E50" s="39" t="s">
        <v>109</v>
      </c>
      <c r="F50" s="151">
        <f>F51</f>
        <v>800</v>
      </c>
      <c r="G50" s="136" t="e">
        <f>G51</f>
        <v>#REF!</v>
      </c>
      <c r="H50" s="100" t="e">
        <f>H51</f>
        <v>#REF!</v>
      </c>
      <c r="I50" s="29"/>
      <c r="J50" s="42"/>
    </row>
    <row r="51" spans="1:10" s="6" customFormat="1" ht="22.5">
      <c r="A51" s="110" t="s">
        <v>78</v>
      </c>
      <c r="B51" s="14" t="s">
        <v>38</v>
      </c>
      <c r="C51" s="14" t="s">
        <v>293</v>
      </c>
      <c r="D51" s="14"/>
      <c r="E51" s="58" t="s">
        <v>191</v>
      </c>
      <c r="F51" s="152">
        <f>F52</f>
        <v>800</v>
      </c>
      <c r="G51" s="136" t="e">
        <f>G54</f>
        <v>#REF!</v>
      </c>
      <c r="H51" s="100" t="e">
        <f>H54</f>
        <v>#REF!</v>
      </c>
      <c r="I51" s="29"/>
      <c r="J51" s="42"/>
    </row>
    <row r="52" spans="1:10" s="6" customFormat="1" ht="12.75">
      <c r="A52" s="110" t="s">
        <v>78</v>
      </c>
      <c r="B52" s="14" t="s">
        <v>38</v>
      </c>
      <c r="C52" s="14" t="s">
        <v>294</v>
      </c>
      <c r="D52" s="14"/>
      <c r="E52" s="36" t="s">
        <v>192</v>
      </c>
      <c r="F52" s="152">
        <f>F53</f>
        <v>800</v>
      </c>
      <c r="G52" s="136"/>
      <c r="H52" s="100"/>
      <c r="I52" s="29"/>
      <c r="J52" s="42"/>
    </row>
    <row r="53" spans="1:10" s="6" customFormat="1" ht="12.75">
      <c r="A53" s="110" t="s">
        <v>78</v>
      </c>
      <c r="B53" s="14" t="s">
        <v>38</v>
      </c>
      <c r="C53" s="14" t="s">
        <v>295</v>
      </c>
      <c r="D53" s="14"/>
      <c r="E53" s="36" t="s">
        <v>290</v>
      </c>
      <c r="F53" s="152">
        <f>F54</f>
        <v>800</v>
      </c>
      <c r="G53" s="136"/>
      <c r="H53" s="100"/>
      <c r="I53" s="29"/>
      <c r="J53" s="42"/>
    </row>
    <row r="54" spans="1:10" s="6" customFormat="1" ht="45">
      <c r="A54" s="110" t="s">
        <v>78</v>
      </c>
      <c r="B54" s="14" t="s">
        <v>38</v>
      </c>
      <c r="C54" s="14" t="s">
        <v>296</v>
      </c>
      <c r="D54" s="14"/>
      <c r="E54" s="58" t="s">
        <v>194</v>
      </c>
      <c r="F54" s="152">
        <f>F55</f>
        <v>800</v>
      </c>
      <c r="G54" s="136" t="e">
        <f aca="true" t="shared" si="7" ref="F54:H57">G55</f>
        <v>#REF!</v>
      </c>
      <c r="H54" s="100" t="e">
        <f t="shared" si="7"/>
        <v>#REF!</v>
      </c>
      <c r="I54" s="29"/>
      <c r="J54" s="42"/>
    </row>
    <row r="55" spans="1:10" s="6" customFormat="1" ht="12.75">
      <c r="A55" s="110" t="s">
        <v>78</v>
      </c>
      <c r="B55" s="14" t="s">
        <v>38</v>
      </c>
      <c r="C55" s="14" t="s">
        <v>297</v>
      </c>
      <c r="D55" s="14"/>
      <c r="E55" s="36" t="s">
        <v>76</v>
      </c>
      <c r="F55" s="152">
        <f>F56</f>
        <v>800</v>
      </c>
      <c r="G55" s="136" t="e">
        <f>#REF!</f>
        <v>#REF!</v>
      </c>
      <c r="H55" s="100" t="e">
        <f>#REF!</f>
        <v>#REF!</v>
      </c>
      <c r="I55" s="29"/>
      <c r="J55" s="42"/>
    </row>
    <row r="56" spans="1:10" s="6" customFormat="1" ht="22.5">
      <c r="A56" s="110" t="s">
        <v>78</v>
      </c>
      <c r="B56" s="14" t="s">
        <v>38</v>
      </c>
      <c r="C56" s="14" t="s">
        <v>297</v>
      </c>
      <c r="D56" s="14" t="s">
        <v>57</v>
      </c>
      <c r="E56" s="37" t="s">
        <v>58</v>
      </c>
      <c r="F56" s="152">
        <v>800</v>
      </c>
      <c r="G56" s="137">
        <f t="shared" si="7"/>
        <v>0</v>
      </c>
      <c r="H56" s="101">
        <f t="shared" si="7"/>
        <v>500</v>
      </c>
      <c r="I56" s="30"/>
      <c r="J56" s="42"/>
    </row>
    <row r="57" spans="1:10" s="6" customFormat="1" ht="22.5" hidden="1">
      <c r="A57" s="110" t="s">
        <v>78</v>
      </c>
      <c r="B57" s="14" t="s">
        <v>38</v>
      </c>
      <c r="C57" s="14" t="s">
        <v>193</v>
      </c>
      <c r="D57" s="14" t="s">
        <v>56</v>
      </c>
      <c r="E57" s="37" t="s">
        <v>59</v>
      </c>
      <c r="F57" s="151">
        <f t="shared" si="7"/>
        <v>0</v>
      </c>
      <c r="G57" s="136">
        <f t="shared" si="7"/>
        <v>0</v>
      </c>
      <c r="H57" s="100">
        <f t="shared" si="7"/>
        <v>500</v>
      </c>
      <c r="I57" s="29"/>
      <c r="J57" s="42"/>
    </row>
    <row r="58" spans="1:10" s="6" customFormat="1" ht="22.5" hidden="1">
      <c r="A58" s="110" t="s">
        <v>78</v>
      </c>
      <c r="B58" s="14" t="s">
        <v>38</v>
      </c>
      <c r="C58" s="14" t="s">
        <v>193</v>
      </c>
      <c r="D58" s="14" t="s">
        <v>47</v>
      </c>
      <c r="E58" s="36" t="s">
        <v>48</v>
      </c>
      <c r="F58" s="151"/>
      <c r="G58" s="136"/>
      <c r="H58" s="100">
        <v>500</v>
      </c>
      <c r="I58" s="29"/>
      <c r="J58" s="42"/>
    </row>
    <row r="59" spans="1:10" s="6" customFormat="1" ht="33.75">
      <c r="A59" s="110" t="s">
        <v>78</v>
      </c>
      <c r="B59" s="21" t="s">
        <v>38</v>
      </c>
      <c r="C59" s="21" t="s">
        <v>298</v>
      </c>
      <c r="D59" s="21"/>
      <c r="E59" s="35" t="s">
        <v>108</v>
      </c>
      <c r="F59" s="151">
        <f>F60+F80</f>
        <v>460</v>
      </c>
      <c r="G59" s="136" t="e">
        <f>G60+G80</f>
        <v>#REF!</v>
      </c>
      <c r="H59" s="100" t="e">
        <f>H60+H80</f>
        <v>#REF!</v>
      </c>
      <c r="I59" s="29"/>
      <c r="J59" s="42"/>
    </row>
    <row r="60" spans="1:10" s="6" customFormat="1" ht="12.75">
      <c r="A60" s="110" t="s">
        <v>78</v>
      </c>
      <c r="B60" s="14" t="s">
        <v>38</v>
      </c>
      <c r="C60" s="14" t="s">
        <v>299</v>
      </c>
      <c r="D60" s="59"/>
      <c r="E60" s="60" t="s">
        <v>1</v>
      </c>
      <c r="F60" s="152">
        <f>F61+F72</f>
        <v>370</v>
      </c>
      <c r="G60" s="136" t="e">
        <f>G64</f>
        <v>#REF!</v>
      </c>
      <c r="H60" s="100" t="e">
        <f>H64</f>
        <v>#REF!</v>
      </c>
      <c r="I60" s="29"/>
      <c r="J60" s="42"/>
    </row>
    <row r="61" spans="1:10" s="6" customFormat="1" ht="22.5">
      <c r="A61" s="110" t="s">
        <v>78</v>
      </c>
      <c r="B61" s="14" t="s">
        <v>38</v>
      </c>
      <c r="C61" s="14" t="s">
        <v>300</v>
      </c>
      <c r="D61" s="59"/>
      <c r="E61" s="37" t="s">
        <v>126</v>
      </c>
      <c r="F61" s="152">
        <f>F62</f>
        <v>330</v>
      </c>
      <c r="G61" s="136"/>
      <c r="H61" s="100"/>
      <c r="I61" s="29"/>
      <c r="J61" s="42"/>
    </row>
    <row r="62" spans="1:10" s="6" customFormat="1" ht="12.75">
      <c r="A62" s="110" t="s">
        <v>78</v>
      </c>
      <c r="B62" s="14" t="s">
        <v>38</v>
      </c>
      <c r="C62" s="14" t="s">
        <v>301</v>
      </c>
      <c r="D62" s="59"/>
      <c r="E62" s="36" t="s">
        <v>290</v>
      </c>
      <c r="F62" s="152">
        <f>F63+F66+F69</f>
        <v>330</v>
      </c>
      <c r="G62" s="136"/>
      <c r="H62" s="100"/>
      <c r="I62" s="29"/>
      <c r="J62" s="42"/>
    </row>
    <row r="63" spans="1:10" s="6" customFormat="1" ht="33.75" hidden="1">
      <c r="A63" s="110" t="s">
        <v>78</v>
      </c>
      <c r="B63" s="14" t="s">
        <v>38</v>
      </c>
      <c r="C63" s="14" t="s">
        <v>302</v>
      </c>
      <c r="D63" s="59"/>
      <c r="E63" s="37" t="s">
        <v>127</v>
      </c>
      <c r="F63" s="152">
        <f>F64</f>
        <v>0</v>
      </c>
      <c r="G63" s="136"/>
      <c r="H63" s="100"/>
      <c r="I63" s="29"/>
      <c r="J63" s="42"/>
    </row>
    <row r="64" spans="1:10" s="6" customFormat="1" ht="12.75" hidden="1">
      <c r="A64" s="110" t="s">
        <v>78</v>
      </c>
      <c r="B64" s="14" t="s">
        <v>38</v>
      </c>
      <c r="C64" s="14" t="s">
        <v>303</v>
      </c>
      <c r="D64" s="22"/>
      <c r="E64" s="37" t="s">
        <v>76</v>
      </c>
      <c r="F64" s="152">
        <f>F65</f>
        <v>0</v>
      </c>
      <c r="G64" s="136" t="e">
        <f>#REF!+G72</f>
        <v>#REF!</v>
      </c>
      <c r="H64" s="100" t="e">
        <f>#REF!+H72</f>
        <v>#REF!</v>
      </c>
      <c r="I64" s="90"/>
      <c r="J64" s="42"/>
    </row>
    <row r="65" spans="1:10" s="6" customFormat="1" ht="22.5" hidden="1">
      <c r="A65" s="110" t="s">
        <v>78</v>
      </c>
      <c r="B65" s="14" t="s">
        <v>38</v>
      </c>
      <c r="C65" s="14" t="s">
        <v>303</v>
      </c>
      <c r="D65" s="22" t="s">
        <v>57</v>
      </c>
      <c r="E65" s="37" t="s">
        <v>58</v>
      </c>
      <c r="F65" s="152"/>
      <c r="G65" s="136"/>
      <c r="H65" s="100"/>
      <c r="I65" s="90"/>
      <c r="J65" s="42"/>
    </row>
    <row r="66" spans="1:10" s="6" customFormat="1" ht="22.5">
      <c r="A66" s="110" t="s">
        <v>78</v>
      </c>
      <c r="B66" s="14" t="s">
        <v>38</v>
      </c>
      <c r="C66" s="14" t="s">
        <v>304</v>
      </c>
      <c r="D66" s="22"/>
      <c r="E66" s="37" t="s">
        <v>128</v>
      </c>
      <c r="F66" s="152">
        <f>F67</f>
        <v>20</v>
      </c>
      <c r="G66" s="136" t="e">
        <f>G68</f>
        <v>#REF!</v>
      </c>
      <c r="H66" s="100" t="e">
        <f>H68</f>
        <v>#REF!</v>
      </c>
      <c r="I66" s="29"/>
      <c r="J66" s="42"/>
    </row>
    <row r="67" spans="1:10" s="6" customFormat="1" ht="12.75">
      <c r="A67" s="110" t="s">
        <v>78</v>
      </c>
      <c r="B67" s="14" t="s">
        <v>38</v>
      </c>
      <c r="C67" s="14" t="s">
        <v>305</v>
      </c>
      <c r="D67" s="22"/>
      <c r="E67" s="37" t="s">
        <v>76</v>
      </c>
      <c r="F67" s="152">
        <f>F68</f>
        <v>20</v>
      </c>
      <c r="G67" s="136"/>
      <c r="H67" s="100"/>
      <c r="I67" s="29"/>
      <c r="J67" s="42"/>
    </row>
    <row r="68" spans="1:10" s="6" customFormat="1" ht="22.5">
      <c r="A68" s="110" t="s">
        <v>78</v>
      </c>
      <c r="B68" s="14" t="s">
        <v>38</v>
      </c>
      <c r="C68" s="14" t="s">
        <v>305</v>
      </c>
      <c r="D68" s="22" t="s">
        <v>57</v>
      </c>
      <c r="E68" s="37" t="s">
        <v>58</v>
      </c>
      <c r="F68" s="152">
        <v>20</v>
      </c>
      <c r="G68" s="136" t="e">
        <f>#REF!</f>
        <v>#REF!</v>
      </c>
      <c r="H68" s="100" t="e">
        <f>#REF!</f>
        <v>#REF!</v>
      </c>
      <c r="I68" s="30"/>
      <c r="J68" s="42"/>
    </row>
    <row r="69" spans="1:10" s="6" customFormat="1" ht="12.75">
      <c r="A69" s="110" t="s">
        <v>78</v>
      </c>
      <c r="B69" s="14" t="s">
        <v>38</v>
      </c>
      <c r="C69" s="14" t="s">
        <v>306</v>
      </c>
      <c r="D69" s="22"/>
      <c r="E69" s="37" t="s">
        <v>129</v>
      </c>
      <c r="F69" s="152">
        <f>F70</f>
        <v>310</v>
      </c>
      <c r="G69" s="136" t="e">
        <f>G71</f>
        <v>#REF!</v>
      </c>
      <c r="H69" s="100" t="e">
        <f>H71</f>
        <v>#REF!</v>
      </c>
      <c r="I69" s="30"/>
      <c r="J69" s="42"/>
    </row>
    <row r="70" spans="1:10" s="6" customFormat="1" ht="12.75">
      <c r="A70" s="110" t="s">
        <v>78</v>
      </c>
      <c r="B70" s="14" t="s">
        <v>38</v>
      </c>
      <c r="C70" s="14" t="s">
        <v>307</v>
      </c>
      <c r="D70" s="22"/>
      <c r="E70" s="37" t="s">
        <v>76</v>
      </c>
      <c r="F70" s="152">
        <f>F71</f>
        <v>310</v>
      </c>
      <c r="G70" s="136"/>
      <c r="H70" s="100"/>
      <c r="I70" s="30"/>
      <c r="J70" s="42"/>
    </row>
    <row r="71" spans="1:10" s="6" customFormat="1" ht="22.5">
      <c r="A71" s="110" t="s">
        <v>78</v>
      </c>
      <c r="B71" s="14" t="s">
        <v>38</v>
      </c>
      <c r="C71" s="14" t="s">
        <v>307</v>
      </c>
      <c r="D71" s="22" t="s">
        <v>57</v>
      </c>
      <c r="E71" s="37" t="s">
        <v>58</v>
      </c>
      <c r="F71" s="152">
        <f>20+300-10</f>
        <v>310</v>
      </c>
      <c r="G71" s="136" t="e">
        <f>#REF!</f>
        <v>#REF!</v>
      </c>
      <c r="H71" s="100" t="e">
        <f>#REF!</f>
        <v>#REF!</v>
      </c>
      <c r="I71" s="30"/>
      <c r="J71" s="42"/>
    </row>
    <row r="72" spans="1:10" s="6" customFormat="1" ht="12.75">
      <c r="A72" s="110" t="s">
        <v>78</v>
      </c>
      <c r="B72" s="14" t="s">
        <v>38</v>
      </c>
      <c r="C72" s="14" t="s">
        <v>308</v>
      </c>
      <c r="D72" s="22"/>
      <c r="E72" s="37" t="s">
        <v>478</v>
      </c>
      <c r="F72" s="142">
        <f>F73</f>
        <v>40</v>
      </c>
      <c r="G72" s="136" t="e">
        <f>G77</f>
        <v>#REF!</v>
      </c>
      <c r="H72" s="100" t="e">
        <f>H77</f>
        <v>#REF!</v>
      </c>
      <c r="I72" s="29"/>
      <c r="J72" s="42"/>
    </row>
    <row r="73" spans="1:10" s="6" customFormat="1" ht="12.75">
      <c r="A73" s="110" t="s">
        <v>78</v>
      </c>
      <c r="B73" s="14" t="s">
        <v>38</v>
      </c>
      <c r="C73" s="14" t="s">
        <v>309</v>
      </c>
      <c r="D73" s="22"/>
      <c r="E73" s="36" t="s">
        <v>290</v>
      </c>
      <c r="F73" s="142">
        <f>F77+F74</f>
        <v>40</v>
      </c>
      <c r="G73" s="136"/>
      <c r="H73" s="100"/>
      <c r="I73" s="29"/>
      <c r="J73" s="42"/>
    </row>
    <row r="74" spans="1:10" s="6" customFormat="1" ht="45">
      <c r="A74" s="110" t="s">
        <v>78</v>
      </c>
      <c r="B74" s="14" t="s">
        <v>38</v>
      </c>
      <c r="C74" s="14" t="s">
        <v>500</v>
      </c>
      <c r="D74" s="22"/>
      <c r="E74" s="36" t="s">
        <v>501</v>
      </c>
      <c r="F74" s="142">
        <f>F75</f>
        <v>10</v>
      </c>
      <c r="G74" s="136"/>
      <c r="H74" s="100"/>
      <c r="I74" s="29"/>
      <c r="J74" s="42"/>
    </row>
    <row r="75" spans="1:10" s="6" customFormat="1" ht="12.75">
      <c r="A75" s="110" t="s">
        <v>78</v>
      </c>
      <c r="B75" s="14" t="s">
        <v>38</v>
      </c>
      <c r="C75" s="14" t="s">
        <v>502</v>
      </c>
      <c r="D75" s="22"/>
      <c r="E75" s="37" t="s">
        <v>76</v>
      </c>
      <c r="F75" s="142">
        <f>F76</f>
        <v>10</v>
      </c>
      <c r="G75" s="136"/>
      <c r="H75" s="100"/>
      <c r="I75" s="29"/>
      <c r="J75" s="42"/>
    </row>
    <row r="76" spans="1:10" s="6" customFormat="1" ht="22.5">
      <c r="A76" s="110" t="s">
        <v>78</v>
      </c>
      <c r="B76" s="14" t="s">
        <v>38</v>
      </c>
      <c r="C76" s="14" t="s">
        <v>502</v>
      </c>
      <c r="D76" s="22" t="s">
        <v>57</v>
      </c>
      <c r="E76" s="37" t="s">
        <v>58</v>
      </c>
      <c r="F76" s="142">
        <v>10</v>
      </c>
      <c r="G76" s="136"/>
      <c r="H76" s="100"/>
      <c r="I76" s="30"/>
      <c r="J76" s="42"/>
    </row>
    <row r="77" spans="1:10" s="6" customFormat="1" ht="12.75">
      <c r="A77" s="110" t="s">
        <v>78</v>
      </c>
      <c r="B77" s="14" t="s">
        <v>38</v>
      </c>
      <c r="C77" s="14" t="s">
        <v>491</v>
      </c>
      <c r="D77" s="22"/>
      <c r="E77" s="37" t="s">
        <v>492</v>
      </c>
      <c r="F77" s="142">
        <f>F78</f>
        <v>30</v>
      </c>
      <c r="G77" s="136" t="e">
        <f>G79</f>
        <v>#REF!</v>
      </c>
      <c r="H77" s="100" t="e">
        <f>H79</f>
        <v>#REF!</v>
      </c>
      <c r="I77" s="29"/>
      <c r="J77" s="42"/>
    </row>
    <row r="78" spans="1:10" s="6" customFormat="1" ht="12.75">
      <c r="A78" s="110" t="s">
        <v>78</v>
      </c>
      <c r="B78" s="14" t="s">
        <v>38</v>
      </c>
      <c r="C78" s="14" t="s">
        <v>493</v>
      </c>
      <c r="D78" s="22"/>
      <c r="E78" s="37" t="s">
        <v>76</v>
      </c>
      <c r="F78" s="142">
        <f>F79</f>
        <v>30</v>
      </c>
      <c r="G78" s="136"/>
      <c r="H78" s="100"/>
      <c r="I78" s="29"/>
      <c r="J78" s="42"/>
    </row>
    <row r="79" spans="1:10" s="6" customFormat="1" ht="22.5">
      <c r="A79" s="110" t="s">
        <v>78</v>
      </c>
      <c r="B79" s="14" t="s">
        <v>38</v>
      </c>
      <c r="C79" s="14" t="s">
        <v>493</v>
      </c>
      <c r="D79" s="22" t="s">
        <v>57</v>
      </c>
      <c r="E79" s="37" t="s">
        <v>58</v>
      </c>
      <c r="F79" s="142">
        <f>27+3</f>
        <v>30</v>
      </c>
      <c r="G79" s="136" t="e">
        <f>#REF!</f>
        <v>#REF!</v>
      </c>
      <c r="H79" s="100" t="e">
        <f>#REF!</f>
        <v>#REF!</v>
      </c>
      <c r="I79" s="30"/>
      <c r="J79" s="42"/>
    </row>
    <row r="80" spans="1:10" s="6" customFormat="1" ht="12.75">
      <c r="A80" s="110" t="s">
        <v>78</v>
      </c>
      <c r="B80" s="14" t="s">
        <v>38</v>
      </c>
      <c r="C80" s="14" t="s">
        <v>310</v>
      </c>
      <c r="D80" s="61"/>
      <c r="E80" s="60" t="s">
        <v>2</v>
      </c>
      <c r="F80" s="142">
        <f>F81</f>
        <v>90</v>
      </c>
      <c r="G80" s="136" t="e">
        <f>G84</f>
        <v>#REF!</v>
      </c>
      <c r="H80" s="100" t="e">
        <f>H84</f>
        <v>#REF!</v>
      </c>
      <c r="I80" s="29"/>
      <c r="J80" s="42"/>
    </row>
    <row r="81" spans="1:10" s="6" customFormat="1" ht="33.75">
      <c r="A81" s="110" t="s">
        <v>78</v>
      </c>
      <c r="B81" s="14" t="s">
        <v>38</v>
      </c>
      <c r="C81" s="14" t="s">
        <v>311</v>
      </c>
      <c r="D81" s="61"/>
      <c r="E81" s="37" t="s">
        <v>132</v>
      </c>
      <c r="F81" s="142">
        <f>F82</f>
        <v>90</v>
      </c>
      <c r="G81" s="136"/>
      <c r="H81" s="100"/>
      <c r="I81" s="29"/>
      <c r="J81" s="42"/>
    </row>
    <row r="82" spans="1:10" s="6" customFormat="1" ht="12.75">
      <c r="A82" s="110" t="s">
        <v>78</v>
      </c>
      <c r="B82" s="14" t="s">
        <v>38</v>
      </c>
      <c r="C82" s="14" t="s">
        <v>312</v>
      </c>
      <c r="D82" s="61"/>
      <c r="E82" s="36" t="s">
        <v>290</v>
      </c>
      <c r="F82" s="142">
        <f>F83</f>
        <v>90</v>
      </c>
      <c r="G82" s="136"/>
      <c r="H82" s="100"/>
      <c r="I82" s="29"/>
      <c r="J82" s="42"/>
    </row>
    <row r="83" spans="1:10" s="6" customFormat="1" ht="12.75">
      <c r="A83" s="110" t="s">
        <v>78</v>
      </c>
      <c r="B83" s="14" t="s">
        <v>38</v>
      </c>
      <c r="C83" s="14" t="s">
        <v>313</v>
      </c>
      <c r="D83" s="61"/>
      <c r="E83" s="37" t="s">
        <v>131</v>
      </c>
      <c r="F83" s="142">
        <f>F84</f>
        <v>90</v>
      </c>
      <c r="G83" s="136"/>
      <c r="H83" s="100"/>
      <c r="I83" s="29"/>
      <c r="J83" s="42"/>
    </row>
    <row r="84" spans="1:10" s="6" customFormat="1" ht="12.75">
      <c r="A84" s="110" t="s">
        <v>78</v>
      </c>
      <c r="B84" s="14" t="s">
        <v>38</v>
      </c>
      <c r="C84" s="14" t="s">
        <v>314</v>
      </c>
      <c r="D84" s="22"/>
      <c r="E84" s="37" t="s">
        <v>76</v>
      </c>
      <c r="F84" s="142">
        <f>F85</f>
        <v>90</v>
      </c>
      <c r="G84" s="136" t="e">
        <f>#REF!</f>
        <v>#REF!</v>
      </c>
      <c r="H84" s="100" t="e">
        <f>#REF!</f>
        <v>#REF!</v>
      </c>
      <c r="I84" s="29"/>
      <c r="J84" s="42"/>
    </row>
    <row r="85" spans="1:10" s="6" customFormat="1" ht="22.5">
      <c r="A85" s="110" t="s">
        <v>78</v>
      </c>
      <c r="B85" s="14" t="s">
        <v>38</v>
      </c>
      <c r="C85" s="14" t="s">
        <v>314</v>
      </c>
      <c r="D85" s="22" t="s">
        <v>57</v>
      </c>
      <c r="E85" s="37" t="s">
        <v>58</v>
      </c>
      <c r="F85" s="142">
        <v>90</v>
      </c>
      <c r="G85" s="136" t="e">
        <f>#REF!</f>
        <v>#REF!</v>
      </c>
      <c r="H85" s="100" t="e">
        <f>#REF!</f>
        <v>#REF!</v>
      </c>
      <c r="I85" s="29"/>
      <c r="J85" s="42"/>
    </row>
    <row r="86" spans="1:10" s="6" customFormat="1" ht="12.75">
      <c r="A86" s="110" t="s">
        <v>78</v>
      </c>
      <c r="B86" s="21" t="s">
        <v>38</v>
      </c>
      <c r="C86" s="21" t="s">
        <v>288</v>
      </c>
      <c r="D86" s="80"/>
      <c r="E86" s="39" t="s">
        <v>69</v>
      </c>
      <c r="F86" s="141">
        <f aca="true" t="shared" si="8" ref="F86:F91">F87</f>
        <v>14.85</v>
      </c>
      <c r="G86" s="136" t="e">
        <f>#REF!</f>
        <v>#REF!</v>
      </c>
      <c r="H86" s="100" t="e">
        <f>#REF!</f>
        <v>#REF!</v>
      </c>
      <c r="I86" s="29"/>
      <c r="J86" s="42"/>
    </row>
    <row r="87" spans="1:10" s="6" customFormat="1" ht="14.25" customHeight="1" hidden="1">
      <c r="A87" s="110" t="s">
        <v>78</v>
      </c>
      <c r="B87" s="14" t="s">
        <v>38</v>
      </c>
      <c r="C87" s="14" t="s">
        <v>287</v>
      </c>
      <c r="D87" s="80"/>
      <c r="E87" s="36" t="s">
        <v>463</v>
      </c>
      <c r="F87" s="142">
        <f t="shared" si="8"/>
        <v>14.85</v>
      </c>
      <c r="G87" s="136"/>
      <c r="H87" s="100"/>
      <c r="I87" s="29"/>
      <c r="J87" s="42"/>
    </row>
    <row r="88" spans="1:10" s="6" customFormat="1" ht="12.75">
      <c r="A88" s="110" t="s">
        <v>78</v>
      </c>
      <c r="B88" s="14" t="s">
        <v>38</v>
      </c>
      <c r="C88" s="14" t="s">
        <v>315</v>
      </c>
      <c r="D88" s="80"/>
      <c r="E88" s="58" t="s">
        <v>320</v>
      </c>
      <c r="F88" s="142">
        <f>F89+F93</f>
        <v>14.85</v>
      </c>
      <c r="G88" s="136"/>
      <c r="H88" s="100"/>
      <c r="I88" s="29"/>
      <c r="J88" s="42"/>
    </row>
    <row r="89" spans="1:10" s="6" customFormat="1" ht="22.5">
      <c r="A89" s="110" t="s">
        <v>78</v>
      </c>
      <c r="B89" s="14" t="s">
        <v>38</v>
      </c>
      <c r="C89" s="14" t="s">
        <v>490</v>
      </c>
      <c r="D89" s="80"/>
      <c r="E89" s="58" t="s">
        <v>464</v>
      </c>
      <c r="F89" s="142">
        <f t="shared" si="8"/>
        <v>0.15</v>
      </c>
      <c r="G89" s="136"/>
      <c r="H89" s="100"/>
      <c r="I89" s="29"/>
      <c r="J89" s="42"/>
    </row>
    <row r="90" spans="1:10" s="6" customFormat="1" ht="45">
      <c r="A90" s="110" t="s">
        <v>78</v>
      </c>
      <c r="B90" s="14" t="s">
        <v>38</v>
      </c>
      <c r="C90" s="14" t="s">
        <v>316</v>
      </c>
      <c r="D90" s="80"/>
      <c r="E90" s="36" t="s">
        <v>218</v>
      </c>
      <c r="F90" s="142">
        <f t="shared" si="8"/>
        <v>0.15</v>
      </c>
      <c r="G90" s="136"/>
      <c r="H90" s="100"/>
      <c r="I90" s="29"/>
      <c r="J90" s="42"/>
    </row>
    <row r="91" spans="1:10" s="6" customFormat="1" ht="12.75">
      <c r="A91" s="110" t="s">
        <v>78</v>
      </c>
      <c r="B91" s="14" t="s">
        <v>38</v>
      </c>
      <c r="C91" s="14" t="s">
        <v>318</v>
      </c>
      <c r="D91" s="80"/>
      <c r="E91" s="36" t="s">
        <v>319</v>
      </c>
      <c r="F91" s="142">
        <f t="shared" si="8"/>
        <v>0.15</v>
      </c>
      <c r="G91" s="136"/>
      <c r="H91" s="100"/>
      <c r="I91" s="29"/>
      <c r="J91" s="42"/>
    </row>
    <row r="92" spans="1:10" s="6" customFormat="1" ht="22.5">
      <c r="A92" s="110" t="s">
        <v>78</v>
      </c>
      <c r="B92" s="14" t="s">
        <v>38</v>
      </c>
      <c r="C92" s="14" t="s">
        <v>318</v>
      </c>
      <c r="D92" s="22" t="s">
        <v>57</v>
      </c>
      <c r="E92" s="37" t="s">
        <v>58</v>
      </c>
      <c r="F92" s="142">
        <v>0.15</v>
      </c>
      <c r="G92" s="136" t="e">
        <f>#REF!</f>
        <v>#REF!</v>
      </c>
      <c r="H92" s="100" t="e">
        <f>#REF!</f>
        <v>#REF!</v>
      </c>
      <c r="I92" s="29"/>
      <c r="J92" s="42"/>
    </row>
    <row r="93" spans="1:10" s="6" customFormat="1" ht="12.75">
      <c r="A93" s="110" t="s">
        <v>78</v>
      </c>
      <c r="B93" s="14" t="s">
        <v>38</v>
      </c>
      <c r="C93" s="14" t="s">
        <v>513</v>
      </c>
      <c r="D93" s="22"/>
      <c r="E93" s="36" t="s">
        <v>290</v>
      </c>
      <c r="F93" s="142">
        <f>F94</f>
        <v>14.7</v>
      </c>
      <c r="G93" s="136"/>
      <c r="H93" s="100"/>
      <c r="I93" s="29"/>
      <c r="J93" s="42"/>
    </row>
    <row r="94" spans="1:10" s="6" customFormat="1" ht="12.75">
      <c r="A94" s="110" t="s">
        <v>78</v>
      </c>
      <c r="B94" s="14" t="s">
        <v>38</v>
      </c>
      <c r="C94" s="14" t="s">
        <v>514</v>
      </c>
      <c r="D94" s="22"/>
      <c r="E94" s="37" t="s">
        <v>515</v>
      </c>
      <c r="F94" s="142">
        <f>F95</f>
        <v>14.7</v>
      </c>
      <c r="G94" s="136"/>
      <c r="H94" s="100"/>
      <c r="I94" s="29"/>
      <c r="J94" s="42"/>
    </row>
    <row r="95" spans="1:10" s="6" customFormat="1" ht="16.5" customHeight="1">
      <c r="A95" s="110" t="s">
        <v>78</v>
      </c>
      <c r="B95" s="14" t="s">
        <v>38</v>
      </c>
      <c r="C95" s="14" t="s">
        <v>516</v>
      </c>
      <c r="D95" s="22"/>
      <c r="E95" s="37" t="s">
        <v>517</v>
      </c>
      <c r="F95" s="142">
        <f>F96</f>
        <v>14.7</v>
      </c>
      <c r="G95" s="136"/>
      <c r="H95" s="100"/>
      <c r="I95" s="29"/>
      <c r="J95" s="42"/>
    </row>
    <row r="96" spans="1:10" s="6" customFormat="1" ht="12.75">
      <c r="A96" s="110" t="s">
        <v>78</v>
      </c>
      <c r="B96" s="14" t="s">
        <v>38</v>
      </c>
      <c r="C96" s="14" t="s">
        <v>516</v>
      </c>
      <c r="D96" s="22" t="s">
        <v>64</v>
      </c>
      <c r="E96" s="37" t="s">
        <v>65</v>
      </c>
      <c r="F96" s="142">
        <v>14.7</v>
      </c>
      <c r="G96" s="136"/>
      <c r="H96" s="100"/>
      <c r="I96" s="29"/>
      <c r="J96" s="42"/>
    </row>
    <row r="97" spans="1:10" s="6" customFormat="1" ht="15.75" customHeight="1">
      <c r="A97" s="110" t="s">
        <v>78</v>
      </c>
      <c r="B97" s="21" t="s">
        <v>17</v>
      </c>
      <c r="C97" s="21"/>
      <c r="D97" s="21"/>
      <c r="E97" s="35" t="s">
        <v>23</v>
      </c>
      <c r="F97" s="141">
        <f>F98+F111+F119</f>
        <v>650</v>
      </c>
      <c r="G97" s="136" t="e">
        <f>G98+G111+G119</f>
        <v>#REF!</v>
      </c>
      <c r="H97" s="100" t="e">
        <f>H98+H111+H119</f>
        <v>#REF!</v>
      </c>
      <c r="I97" s="29"/>
      <c r="J97" s="42"/>
    </row>
    <row r="98" spans="1:10" s="6" customFormat="1" ht="22.5">
      <c r="A98" s="110" t="s">
        <v>78</v>
      </c>
      <c r="B98" s="21" t="s">
        <v>18</v>
      </c>
      <c r="C98" s="21"/>
      <c r="D98" s="21"/>
      <c r="E98" s="35" t="s">
        <v>39</v>
      </c>
      <c r="F98" s="141">
        <f aca="true" t="shared" si="9" ref="F98:H99">F99</f>
        <v>550</v>
      </c>
      <c r="G98" s="136" t="e">
        <f t="shared" si="9"/>
        <v>#REF!</v>
      </c>
      <c r="H98" s="100" t="e">
        <f t="shared" si="9"/>
        <v>#REF!</v>
      </c>
      <c r="I98" s="29"/>
      <c r="J98" s="42"/>
    </row>
    <row r="99" spans="1:10" ht="33.75">
      <c r="A99" s="110" t="s">
        <v>78</v>
      </c>
      <c r="B99" s="21" t="s">
        <v>18</v>
      </c>
      <c r="C99" s="21" t="s">
        <v>321</v>
      </c>
      <c r="D99" s="21"/>
      <c r="E99" s="35" t="s">
        <v>225</v>
      </c>
      <c r="F99" s="141">
        <f t="shared" si="9"/>
        <v>550</v>
      </c>
      <c r="G99" s="136" t="e">
        <f t="shared" si="9"/>
        <v>#REF!</v>
      </c>
      <c r="H99" s="100" t="e">
        <f t="shared" si="9"/>
        <v>#REF!</v>
      </c>
      <c r="I99" s="30"/>
      <c r="J99" s="2"/>
    </row>
    <row r="100" spans="1:10" ht="22.5">
      <c r="A100" s="110" t="s">
        <v>78</v>
      </c>
      <c r="B100" s="14" t="s">
        <v>18</v>
      </c>
      <c r="C100" s="14" t="s">
        <v>322</v>
      </c>
      <c r="D100" s="14"/>
      <c r="E100" s="60" t="s">
        <v>6</v>
      </c>
      <c r="F100" s="142">
        <f>F101+F106</f>
        <v>550</v>
      </c>
      <c r="G100" s="137" t="e">
        <f>G104</f>
        <v>#REF!</v>
      </c>
      <c r="H100" s="101" t="e">
        <f>H104</f>
        <v>#REF!</v>
      </c>
      <c r="I100" s="30"/>
      <c r="J100" s="2"/>
    </row>
    <row r="101" spans="1:10" ht="45">
      <c r="A101" s="110" t="s">
        <v>78</v>
      </c>
      <c r="B101" s="14" t="s">
        <v>18</v>
      </c>
      <c r="C101" s="14" t="s">
        <v>323</v>
      </c>
      <c r="D101" s="52"/>
      <c r="E101" s="37" t="s">
        <v>133</v>
      </c>
      <c r="F101" s="142">
        <f>F102</f>
        <v>450</v>
      </c>
      <c r="G101" s="137"/>
      <c r="H101" s="101"/>
      <c r="I101" s="30"/>
      <c r="J101" s="2"/>
    </row>
    <row r="102" spans="1:10" ht="12.75">
      <c r="A102" s="110" t="s">
        <v>78</v>
      </c>
      <c r="B102" s="14" t="s">
        <v>18</v>
      </c>
      <c r="C102" s="14" t="s">
        <v>324</v>
      </c>
      <c r="D102" s="52"/>
      <c r="E102" s="36" t="s">
        <v>290</v>
      </c>
      <c r="F102" s="142">
        <f>F103</f>
        <v>450</v>
      </c>
      <c r="G102" s="137"/>
      <c r="H102" s="101"/>
      <c r="I102" s="30"/>
      <c r="J102" s="2"/>
    </row>
    <row r="103" spans="1:10" ht="33.75">
      <c r="A103" s="110" t="s">
        <v>78</v>
      </c>
      <c r="B103" s="14" t="s">
        <v>18</v>
      </c>
      <c r="C103" s="14" t="s">
        <v>325</v>
      </c>
      <c r="D103" s="52"/>
      <c r="E103" s="37" t="s">
        <v>134</v>
      </c>
      <c r="F103" s="142">
        <f>F104</f>
        <v>450</v>
      </c>
      <c r="G103" s="137"/>
      <c r="H103" s="101"/>
      <c r="I103" s="30"/>
      <c r="J103" s="2"/>
    </row>
    <row r="104" spans="1:10" ht="12.75">
      <c r="A104" s="110" t="s">
        <v>78</v>
      </c>
      <c r="B104" s="14" t="s">
        <v>18</v>
      </c>
      <c r="C104" s="14" t="s">
        <v>326</v>
      </c>
      <c r="D104" s="52"/>
      <c r="E104" s="37" t="s">
        <v>76</v>
      </c>
      <c r="F104" s="142">
        <f>F105</f>
        <v>450</v>
      </c>
      <c r="G104" s="137" t="e">
        <f>#REF!+G106</f>
        <v>#REF!</v>
      </c>
      <c r="H104" s="101" t="e">
        <f>#REF!+H106</f>
        <v>#REF!</v>
      </c>
      <c r="I104" s="30"/>
      <c r="J104" s="2"/>
    </row>
    <row r="105" spans="1:10" ht="22.5">
      <c r="A105" s="110" t="s">
        <v>78</v>
      </c>
      <c r="B105" s="14" t="s">
        <v>18</v>
      </c>
      <c r="C105" s="14" t="s">
        <v>326</v>
      </c>
      <c r="D105" s="14" t="s">
        <v>57</v>
      </c>
      <c r="E105" s="37" t="s">
        <v>58</v>
      </c>
      <c r="F105" s="142">
        <f>100+100+100-100+250</f>
        <v>450</v>
      </c>
      <c r="G105" s="137" t="e">
        <f>#REF!</f>
        <v>#REF!</v>
      </c>
      <c r="H105" s="101" t="e">
        <f>#REF!</f>
        <v>#REF!</v>
      </c>
      <c r="I105" s="27"/>
      <c r="J105" s="2"/>
    </row>
    <row r="106" spans="1:10" ht="33.75">
      <c r="A106" s="110" t="s">
        <v>78</v>
      </c>
      <c r="B106" s="14" t="s">
        <v>18</v>
      </c>
      <c r="C106" s="14" t="s">
        <v>327</v>
      </c>
      <c r="D106" s="52"/>
      <c r="E106" s="37" t="s">
        <v>135</v>
      </c>
      <c r="F106" s="142">
        <f>F107</f>
        <v>100</v>
      </c>
      <c r="G106" s="137" t="e">
        <f>#REF!</f>
        <v>#REF!</v>
      </c>
      <c r="H106" s="101" t="e">
        <f>#REF!</f>
        <v>#REF!</v>
      </c>
      <c r="I106" s="27"/>
      <c r="J106" s="2"/>
    </row>
    <row r="107" spans="1:10" ht="12.75">
      <c r="A107" s="110" t="s">
        <v>78</v>
      </c>
      <c r="B107" s="14" t="s">
        <v>18</v>
      </c>
      <c r="C107" s="14" t="s">
        <v>328</v>
      </c>
      <c r="D107" s="52"/>
      <c r="E107" s="36" t="s">
        <v>290</v>
      </c>
      <c r="F107" s="142">
        <f>F108</f>
        <v>100</v>
      </c>
      <c r="G107" s="137"/>
      <c r="H107" s="101"/>
      <c r="I107" s="27"/>
      <c r="J107" s="2"/>
    </row>
    <row r="108" spans="1:10" ht="33.75">
      <c r="A108" s="110" t="s">
        <v>78</v>
      </c>
      <c r="B108" s="14" t="s">
        <v>18</v>
      </c>
      <c r="C108" s="14" t="s">
        <v>329</v>
      </c>
      <c r="D108" s="52"/>
      <c r="E108" s="37" t="s">
        <v>136</v>
      </c>
      <c r="F108" s="142">
        <f>F109</f>
        <v>100</v>
      </c>
      <c r="G108" s="137"/>
      <c r="H108" s="101"/>
      <c r="I108" s="27"/>
      <c r="J108" s="2"/>
    </row>
    <row r="109" spans="1:10" ht="12.75">
      <c r="A109" s="110" t="s">
        <v>78</v>
      </c>
      <c r="B109" s="14" t="s">
        <v>18</v>
      </c>
      <c r="C109" s="14" t="s">
        <v>330</v>
      </c>
      <c r="D109" s="52"/>
      <c r="E109" s="37" t="s">
        <v>76</v>
      </c>
      <c r="F109" s="142">
        <f>F110</f>
        <v>100</v>
      </c>
      <c r="G109" s="137"/>
      <c r="H109" s="101"/>
      <c r="I109" s="27"/>
      <c r="J109" s="2"/>
    </row>
    <row r="110" spans="1:10" ht="22.5">
      <c r="A110" s="110" t="s">
        <v>78</v>
      </c>
      <c r="B110" s="14" t="s">
        <v>18</v>
      </c>
      <c r="C110" s="14" t="s">
        <v>330</v>
      </c>
      <c r="D110" s="14" t="s">
        <v>57</v>
      </c>
      <c r="E110" s="37" t="s">
        <v>58</v>
      </c>
      <c r="F110" s="142">
        <v>100</v>
      </c>
      <c r="G110" s="137" t="e">
        <f>#REF!</f>
        <v>#REF!</v>
      </c>
      <c r="H110" s="101" t="e">
        <f>#REF!</f>
        <v>#REF!</v>
      </c>
      <c r="I110" s="27"/>
      <c r="J110" s="2"/>
    </row>
    <row r="111" spans="1:10" ht="12.75">
      <c r="A111" s="110" t="s">
        <v>78</v>
      </c>
      <c r="B111" s="45" t="s">
        <v>79</v>
      </c>
      <c r="C111" s="21"/>
      <c r="D111" s="21"/>
      <c r="E111" s="39" t="s">
        <v>81</v>
      </c>
      <c r="F111" s="131">
        <f aca="true" t="shared" si="10" ref="F111:H112">F112</f>
        <v>100</v>
      </c>
      <c r="G111" s="138" t="e">
        <f t="shared" si="10"/>
        <v>#REF!</v>
      </c>
      <c r="H111" s="104" t="e">
        <f t="shared" si="10"/>
        <v>#REF!</v>
      </c>
      <c r="I111" s="27"/>
      <c r="J111" s="2"/>
    </row>
    <row r="112" spans="1:10" ht="33.75">
      <c r="A112" s="110" t="s">
        <v>78</v>
      </c>
      <c r="B112" s="45" t="s">
        <v>79</v>
      </c>
      <c r="C112" s="21" t="s">
        <v>321</v>
      </c>
      <c r="D112" s="21"/>
      <c r="E112" s="35" t="s">
        <v>225</v>
      </c>
      <c r="F112" s="131">
        <f t="shared" si="10"/>
        <v>100</v>
      </c>
      <c r="G112" s="138" t="e">
        <f t="shared" si="10"/>
        <v>#REF!</v>
      </c>
      <c r="H112" s="104" t="e">
        <f t="shared" si="10"/>
        <v>#REF!</v>
      </c>
      <c r="I112" s="27"/>
      <c r="J112" s="2"/>
    </row>
    <row r="113" spans="1:10" ht="12.75">
      <c r="A113" s="110" t="s">
        <v>78</v>
      </c>
      <c r="B113" s="52" t="s">
        <v>79</v>
      </c>
      <c r="C113" s="14" t="s">
        <v>331</v>
      </c>
      <c r="D113" s="14"/>
      <c r="E113" s="58" t="s">
        <v>80</v>
      </c>
      <c r="F113" s="129">
        <f>F114</f>
        <v>100</v>
      </c>
      <c r="G113" s="126" t="e">
        <f>G117</f>
        <v>#REF!</v>
      </c>
      <c r="H113" s="103" t="e">
        <f>H117</f>
        <v>#REF!</v>
      </c>
      <c r="I113" s="27"/>
      <c r="J113" s="2"/>
    </row>
    <row r="114" spans="1:10" ht="22.5">
      <c r="A114" s="110" t="s">
        <v>78</v>
      </c>
      <c r="B114" s="52" t="s">
        <v>79</v>
      </c>
      <c r="C114" s="14" t="s">
        <v>332</v>
      </c>
      <c r="D114" s="14"/>
      <c r="E114" s="37" t="s">
        <v>140</v>
      </c>
      <c r="F114" s="129">
        <f>F115</f>
        <v>100</v>
      </c>
      <c r="G114" s="126"/>
      <c r="H114" s="103"/>
      <c r="I114" s="27"/>
      <c r="J114" s="2"/>
    </row>
    <row r="115" spans="1:10" ht="12.75">
      <c r="A115" s="110" t="s">
        <v>78</v>
      </c>
      <c r="B115" s="52" t="s">
        <v>79</v>
      </c>
      <c r="C115" s="14" t="s">
        <v>333</v>
      </c>
      <c r="D115" s="14"/>
      <c r="E115" s="36" t="s">
        <v>290</v>
      </c>
      <c r="F115" s="129">
        <f>F116</f>
        <v>100</v>
      </c>
      <c r="G115" s="126"/>
      <c r="H115" s="103"/>
      <c r="I115" s="27"/>
      <c r="J115" s="2"/>
    </row>
    <row r="116" spans="1:10" ht="22.5">
      <c r="A116" s="110" t="s">
        <v>78</v>
      </c>
      <c r="B116" s="52" t="s">
        <v>79</v>
      </c>
      <c r="C116" s="14" t="s">
        <v>334</v>
      </c>
      <c r="D116" s="14"/>
      <c r="E116" s="37" t="s">
        <v>141</v>
      </c>
      <c r="F116" s="129">
        <f>F117</f>
        <v>100</v>
      </c>
      <c r="G116" s="126"/>
      <c r="H116" s="103"/>
      <c r="I116" s="27"/>
      <c r="J116" s="2"/>
    </row>
    <row r="117" spans="1:10" ht="12.75">
      <c r="A117" s="110" t="s">
        <v>78</v>
      </c>
      <c r="B117" s="52" t="s">
        <v>79</v>
      </c>
      <c r="C117" s="14" t="s">
        <v>335</v>
      </c>
      <c r="D117" s="14"/>
      <c r="E117" s="37" t="s">
        <v>76</v>
      </c>
      <c r="F117" s="129">
        <f>F118</f>
        <v>100</v>
      </c>
      <c r="G117" s="126" t="e">
        <f>#REF!</f>
        <v>#REF!</v>
      </c>
      <c r="H117" s="103" t="e">
        <f>#REF!</f>
        <v>#REF!</v>
      </c>
      <c r="I117" s="27"/>
      <c r="J117" s="2"/>
    </row>
    <row r="118" spans="1:10" ht="22.5">
      <c r="A118" s="110" t="s">
        <v>78</v>
      </c>
      <c r="B118" s="52" t="s">
        <v>79</v>
      </c>
      <c r="C118" s="14" t="s">
        <v>335</v>
      </c>
      <c r="D118" s="14" t="s">
        <v>57</v>
      </c>
      <c r="E118" s="37" t="s">
        <v>58</v>
      </c>
      <c r="F118" s="129">
        <v>100</v>
      </c>
      <c r="G118" s="126" t="e">
        <f>#REF!</f>
        <v>#REF!</v>
      </c>
      <c r="H118" s="103" t="e">
        <f>#REF!</f>
        <v>#REF!</v>
      </c>
      <c r="I118" s="27"/>
      <c r="J118" s="2"/>
    </row>
    <row r="119" spans="1:10" ht="22.5" hidden="1">
      <c r="A119" s="110" t="s">
        <v>78</v>
      </c>
      <c r="B119" s="45" t="s">
        <v>82</v>
      </c>
      <c r="C119" s="14"/>
      <c r="D119" s="14"/>
      <c r="E119" s="39" t="s">
        <v>83</v>
      </c>
      <c r="F119" s="129">
        <f aca="true" t="shared" si="11" ref="F119:H120">F120</f>
        <v>0</v>
      </c>
      <c r="G119" s="126" t="e">
        <f t="shared" si="11"/>
        <v>#REF!</v>
      </c>
      <c r="H119" s="103" t="e">
        <f t="shared" si="11"/>
        <v>#REF!</v>
      </c>
      <c r="I119" s="27"/>
      <c r="J119" s="2"/>
    </row>
    <row r="120" spans="1:10" ht="33.75" hidden="1">
      <c r="A120" s="110" t="s">
        <v>78</v>
      </c>
      <c r="B120" s="45" t="s">
        <v>82</v>
      </c>
      <c r="C120" s="21" t="s">
        <v>321</v>
      </c>
      <c r="D120" s="21"/>
      <c r="E120" s="35" t="s">
        <v>225</v>
      </c>
      <c r="F120" s="129">
        <f t="shared" si="11"/>
        <v>0</v>
      </c>
      <c r="G120" s="126" t="e">
        <f t="shared" si="11"/>
        <v>#REF!</v>
      </c>
      <c r="H120" s="103" t="e">
        <f t="shared" si="11"/>
        <v>#REF!</v>
      </c>
      <c r="I120" s="27"/>
      <c r="J120" s="2"/>
    </row>
    <row r="121" spans="1:10" ht="22.5" hidden="1">
      <c r="A121" s="110" t="s">
        <v>78</v>
      </c>
      <c r="B121" s="14" t="s">
        <v>82</v>
      </c>
      <c r="C121" s="14" t="s">
        <v>336</v>
      </c>
      <c r="D121" s="14"/>
      <c r="E121" s="60" t="s">
        <v>137</v>
      </c>
      <c r="F121" s="142">
        <f>F122</f>
        <v>0</v>
      </c>
      <c r="G121" s="137" t="e">
        <f>G125</f>
        <v>#REF!</v>
      </c>
      <c r="H121" s="101" t="e">
        <f>H125</f>
        <v>#REF!</v>
      </c>
      <c r="I121" s="27"/>
      <c r="J121" s="2"/>
    </row>
    <row r="122" spans="1:10" ht="22.5" hidden="1">
      <c r="A122" s="110" t="s">
        <v>78</v>
      </c>
      <c r="B122" s="14" t="s">
        <v>82</v>
      </c>
      <c r="C122" s="14" t="s">
        <v>337</v>
      </c>
      <c r="D122" s="52"/>
      <c r="E122" s="37" t="s">
        <v>138</v>
      </c>
      <c r="F122" s="142">
        <f>F123</f>
        <v>0</v>
      </c>
      <c r="G122" s="137"/>
      <c r="H122" s="101"/>
      <c r="I122" s="27"/>
      <c r="J122" s="2"/>
    </row>
    <row r="123" spans="1:10" ht="12.75" hidden="1">
      <c r="A123" s="110" t="s">
        <v>78</v>
      </c>
      <c r="B123" s="14" t="s">
        <v>82</v>
      </c>
      <c r="C123" s="14" t="s">
        <v>338</v>
      </c>
      <c r="D123" s="52"/>
      <c r="E123" s="36" t="s">
        <v>290</v>
      </c>
      <c r="F123" s="142">
        <f>F124</f>
        <v>0</v>
      </c>
      <c r="G123" s="137"/>
      <c r="H123" s="101"/>
      <c r="I123" s="27"/>
      <c r="J123" s="2"/>
    </row>
    <row r="124" spans="1:10" ht="12.75" customHeight="1" hidden="1">
      <c r="A124" s="110" t="s">
        <v>78</v>
      </c>
      <c r="B124" s="14" t="s">
        <v>82</v>
      </c>
      <c r="C124" s="14" t="s">
        <v>339</v>
      </c>
      <c r="D124" s="52"/>
      <c r="E124" s="37" t="s">
        <v>139</v>
      </c>
      <c r="F124" s="142">
        <f>F125</f>
        <v>0</v>
      </c>
      <c r="G124" s="137"/>
      <c r="H124" s="101"/>
      <c r="I124" s="27"/>
      <c r="J124" s="2"/>
    </row>
    <row r="125" spans="1:10" ht="12.75" hidden="1">
      <c r="A125" s="110" t="s">
        <v>78</v>
      </c>
      <c r="B125" s="14" t="s">
        <v>82</v>
      </c>
      <c r="C125" s="14" t="s">
        <v>340</v>
      </c>
      <c r="D125" s="52"/>
      <c r="E125" s="37" t="s">
        <v>76</v>
      </c>
      <c r="F125" s="142">
        <f>F126</f>
        <v>0</v>
      </c>
      <c r="G125" s="137" t="e">
        <f>#REF!</f>
        <v>#REF!</v>
      </c>
      <c r="H125" s="101" t="e">
        <f>#REF!</f>
        <v>#REF!</v>
      </c>
      <c r="I125" s="27"/>
      <c r="J125" s="2"/>
    </row>
    <row r="126" spans="1:10" ht="22.5" hidden="1">
      <c r="A126" s="110" t="s">
        <v>78</v>
      </c>
      <c r="B126" s="14" t="s">
        <v>82</v>
      </c>
      <c r="C126" s="14" t="s">
        <v>340</v>
      </c>
      <c r="D126" s="14" t="s">
        <v>57</v>
      </c>
      <c r="E126" s="37" t="s">
        <v>58</v>
      </c>
      <c r="F126" s="142"/>
      <c r="G126" s="137" t="e">
        <f>#REF!</f>
        <v>#REF!</v>
      </c>
      <c r="H126" s="101" t="e">
        <f>#REF!</f>
        <v>#REF!</v>
      </c>
      <c r="I126" s="27"/>
      <c r="J126" s="2"/>
    </row>
    <row r="127" spans="1:10" s="6" customFormat="1" ht="12" customHeight="1">
      <c r="A127" s="110" t="s">
        <v>78</v>
      </c>
      <c r="B127" s="21" t="s">
        <v>19</v>
      </c>
      <c r="C127" s="21"/>
      <c r="D127" s="21"/>
      <c r="E127" s="35" t="s">
        <v>24</v>
      </c>
      <c r="F127" s="141">
        <f>F128+F137</f>
        <v>12480.599999999999</v>
      </c>
      <c r="G127" s="136" t="e">
        <f>G128+G137</f>
        <v>#REF!</v>
      </c>
      <c r="H127" s="100" t="e">
        <f>H128+H137</f>
        <v>#REF!</v>
      </c>
      <c r="I127" s="15"/>
      <c r="J127" s="42"/>
    </row>
    <row r="128" spans="1:10" s="6" customFormat="1" ht="12.75">
      <c r="A128" s="110" t="s">
        <v>78</v>
      </c>
      <c r="B128" s="21" t="s">
        <v>20</v>
      </c>
      <c r="C128" s="21"/>
      <c r="D128" s="21"/>
      <c r="E128" s="35" t="s">
        <v>25</v>
      </c>
      <c r="F128" s="141">
        <f aca="true" t="shared" si="12" ref="F128:H129">F129</f>
        <v>250</v>
      </c>
      <c r="G128" s="136" t="e">
        <f t="shared" si="12"/>
        <v>#REF!</v>
      </c>
      <c r="H128" s="100" t="e">
        <f t="shared" si="12"/>
        <v>#REF!</v>
      </c>
      <c r="I128" s="29"/>
      <c r="J128" s="42"/>
    </row>
    <row r="129" spans="1:10" ht="33.75">
      <c r="A129" s="110" t="s">
        <v>78</v>
      </c>
      <c r="B129" s="21" t="s">
        <v>20</v>
      </c>
      <c r="C129" s="21" t="s">
        <v>341</v>
      </c>
      <c r="D129" s="21"/>
      <c r="E129" s="39" t="s">
        <v>226</v>
      </c>
      <c r="F129" s="131">
        <f t="shared" si="12"/>
        <v>250</v>
      </c>
      <c r="G129" s="138" t="e">
        <f t="shared" si="12"/>
        <v>#REF!</v>
      </c>
      <c r="H129" s="104" t="e">
        <f t="shared" si="12"/>
        <v>#REF!</v>
      </c>
      <c r="I129" s="27"/>
      <c r="J129" s="2"/>
    </row>
    <row r="130" spans="1:10" ht="22.5">
      <c r="A130" s="110" t="s">
        <v>78</v>
      </c>
      <c r="B130" s="14" t="s">
        <v>20</v>
      </c>
      <c r="C130" s="14" t="s">
        <v>342</v>
      </c>
      <c r="D130" s="14"/>
      <c r="E130" s="58" t="s">
        <v>3</v>
      </c>
      <c r="F130" s="129">
        <f>F131</f>
        <v>250</v>
      </c>
      <c r="G130" s="126" t="e">
        <f>G134</f>
        <v>#REF!</v>
      </c>
      <c r="H130" s="103" t="e">
        <f>H134</f>
        <v>#REF!</v>
      </c>
      <c r="I130" s="27"/>
      <c r="J130" s="2"/>
    </row>
    <row r="131" spans="1:10" ht="12.75">
      <c r="A131" s="110" t="s">
        <v>78</v>
      </c>
      <c r="B131" s="14" t="s">
        <v>20</v>
      </c>
      <c r="C131" s="14" t="s">
        <v>343</v>
      </c>
      <c r="D131" s="14"/>
      <c r="E131" s="37" t="s">
        <v>142</v>
      </c>
      <c r="F131" s="129">
        <f>F132</f>
        <v>250</v>
      </c>
      <c r="G131" s="126"/>
      <c r="H131" s="103"/>
      <c r="I131" s="27"/>
      <c r="J131" s="2"/>
    </row>
    <row r="132" spans="1:10" ht="12.75">
      <c r="A132" s="110" t="s">
        <v>78</v>
      </c>
      <c r="B132" s="14" t="s">
        <v>20</v>
      </c>
      <c r="C132" s="14" t="s">
        <v>344</v>
      </c>
      <c r="D132" s="14"/>
      <c r="E132" s="36" t="s">
        <v>290</v>
      </c>
      <c r="F132" s="129">
        <f>F133</f>
        <v>250</v>
      </c>
      <c r="G132" s="126"/>
      <c r="H132" s="103"/>
      <c r="I132" s="27"/>
      <c r="J132" s="2"/>
    </row>
    <row r="133" spans="1:10" ht="33.75">
      <c r="A133" s="110" t="s">
        <v>78</v>
      </c>
      <c r="B133" s="14" t="s">
        <v>20</v>
      </c>
      <c r="C133" s="14" t="s">
        <v>345</v>
      </c>
      <c r="D133" s="14"/>
      <c r="E133" s="37" t="s">
        <v>266</v>
      </c>
      <c r="F133" s="129">
        <f>F134</f>
        <v>250</v>
      </c>
      <c r="G133" s="126"/>
      <c r="H133" s="103"/>
      <c r="I133" s="27"/>
      <c r="J133" s="2"/>
    </row>
    <row r="134" spans="1:10" ht="22.5">
      <c r="A134" s="110" t="s">
        <v>78</v>
      </c>
      <c r="B134" s="14" t="s">
        <v>20</v>
      </c>
      <c r="C134" s="14" t="s">
        <v>511</v>
      </c>
      <c r="D134" s="14"/>
      <c r="E134" s="37" t="s">
        <v>512</v>
      </c>
      <c r="F134" s="129">
        <f>F135+F136</f>
        <v>250</v>
      </c>
      <c r="G134" s="126" t="e">
        <f>#REF!</f>
        <v>#REF!</v>
      </c>
      <c r="H134" s="103" t="e">
        <f>#REF!</f>
        <v>#REF!</v>
      </c>
      <c r="I134" s="27"/>
      <c r="J134" s="2"/>
    </row>
    <row r="135" spans="1:10" ht="12.75">
      <c r="A135" s="110" t="s">
        <v>78</v>
      </c>
      <c r="B135" s="14" t="s">
        <v>20</v>
      </c>
      <c r="C135" s="14" t="s">
        <v>511</v>
      </c>
      <c r="D135" s="14" t="s">
        <v>64</v>
      </c>
      <c r="E135" s="37" t="s">
        <v>65</v>
      </c>
      <c r="F135" s="129">
        <v>250</v>
      </c>
      <c r="G135" s="126" t="e">
        <f>#REF!</f>
        <v>#REF!</v>
      </c>
      <c r="H135" s="103" t="e">
        <f>#REF!</f>
        <v>#REF!</v>
      </c>
      <c r="I135" s="27"/>
      <c r="J135" s="2"/>
    </row>
    <row r="136" spans="1:10" ht="12.75" hidden="1">
      <c r="A136" s="110" t="s">
        <v>78</v>
      </c>
      <c r="B136" s="14" t="s">
        <v>20</v>
      </c>
      <c r="C136" s="14" t="s">
        <v>511</v>
      </c>
      <c r="D136" s="14" t="s">
        <v>64</v>
      </c>
      <c r="E136" s="36" t="s">
        <v>65</v>
      </c>
      <c r="F136" s="129"/>
      <c r="G136" s="126" t="e">
        <f>#REF!</f>
        <v>#REF!</v>
      </c>
      <c r="H136" s="103" t="e">
        <f>#REF!</f>
        <v>#REF!</v>
      </c>
      <c r="I136" s="27"/>
      <c r="J136" s="2"/>
    </row>
    <row r="137" spans="1:10" ht="12.75">
      <c r="A137" s="110" t="s">
        <v>78</v>
      </c>
      <c r="B137" s="21" t="s">
        <v>45</v>
      </c>
      <c r="C137" s="21"/>
      <c r="D137" s="21"/>
      <c r="E137" s="39" t="s">
        <v>46</v>
      </c>
      <c r="F137" s="131">
        <f>F138+F150</f>
        <v>12230.599999999999</v>
      </c>
      <c r="G137" s="138" t="e">
        <f>G138+G150</f>
        <v>#REF!</v>
      </c>
      <c r="H137" s="104" t="e">
        <f>H138+H150</f>
        <v>#REF!</v>
      </c>
      <c r="I137" s="27"/>
      <c r="J137" s="2"/>
    </row>
    <row r="138" spans="1:10" ht="33.75" hidden="1">
      <c r="A138" s="110" t="s">
        <v>78</v>
      </c>
      <c r="B138" s="21" t="s">
        <v>45</v>
      </c>
      <c r="C138" s="21" t="s">
        <v>70</v>
      </c>
      <c r="D138" s="21"/>
      <c r="E138" s="39" t="s">
        <v>219</v>
      </c>
      <c r="F138" s="131">
        <f aca="true" t="shared" si="13" ref="F138:H144">F139</f>
        <v>0</v>
      </c>
      <c r="G138" s="138">
        <f t="shared" si="13"/>
        <v>0</v>
      </c>
      <c r="H138" s="104">
        <f t="shared" si="13"/>
        <v>0</v>
      </c>
      <c r="I138" s="27"/>
      <c r="J138" s="2"/>
    </row>
    <row r="139" spans="1:10" ht="12.75" hidden="1">
      <c r="A139" s="110" t="s">
        <v>78</v>
      </c>
      <c r="B139" s="14" t="s">
        <v>45</v>
      </c>
      <c r="C139" s="14" t="s">
        <v>84</v>
      </c>
      <c r="D139" s="14"/>
      <c r="E139" s="36" t="s">
        <v>85</v>
      </c>
      <c r="F139" s="129">
        <f>F140+F146</f>
        <v>0</v>
      </c>
      <c r="G139" s="126">
        <f>G140+G146</f>
        <v>0</v>
      </c>
      <c r="H139" s="103">
        <f>H140+H146</f>
        <v>0</v>
      </c>
      <c r="I139" s="27"/>
      <c r="J139" s="2"/>
    </row>
    <row r="140" spans="1:10" ht="12.75" hidden="1">
      <c r="A140" s="110" t="s">
        <v>78</v>
      </c>
      <c r="B140" s="14" t="s">
        <v>45</v>
      </c>
      <c r="C140" s="14" t="s">
        <v>86</v>
      </c>
      <c r="D140" s="14"/>
      <c r="E140" s="36" t="s">
        <v>76</v>
      </c>
      <c r="F140" s="129">
        <f t="shared" si="13"/>
        <v>0</v>
      </c>
      <c r="G140" s="126">
        <f t="shared" si="13"/>
        <v>0</v>
      </c>
      <c r="H140" s="103">
        <f t="shared" si="13"/>
        <v>0</v>
      </c>
      <c r="I140" s="27"/>
      <c r="J140" s="2"/>
    </row>
    <row r="141" spans="1:10" ht="22.5" hidden="1">
      <c r="A141" s="110" t="s">
        <v>78</v>
      </c>
      <c r="B141" s="14" t="s">
        <v>45</v>
      </c>
      <c r="C141" s="14" t="s">
        <v>145</v>
      </c>
      <c r="D141" s="14"/>
      <c r="E141" s="36" t="s">
        <v>143</v>
      </c>
      <c r="F141" s="129">
        <f t="shared" si="13"/>
        <v>0</v>
      </c>
      <c r="G141" s="126">
        <f t="shared" si="13"/>
        <v>0</v>
      </c>
      <c r="H141" s="103">
        <f t="shared" si="13"/>
        <v>0</v>
      </c>
      <c r="I141" s="27"/>
      <c r="J141" s="2"/>
    </row>
    <row r="142" spans="1:10" ht="22.5" hidden="1">
      <c r="A142" s="110" t="s">
        <v>78</v>
      </c>
      <c r="B142" s="14" t="s">
        <v>45</v>
      </c>
      <c r="C142" s="14" t="s">
        <v>146</v>
      </c>
      <c r="D142" s="14"/>
      <c r="E142" s="36" t="s">
        <v>144</v>
      </c>
      <c r="F142" s="129">
        <f t="shared" si="13"/>
        <v>0</v>
      </c>
      <c r="G142" s="126">
        <f t="shared" si="13"/>
        <v>0</v>
      </c>
      <c r="H142" s="103">
        <f t="shared" si="13"/>
        <v>0</v>
      </c>
      <c r="I142" s="27"/>
      <c r="J142" s="2"/>
    </row>
    <row r="143" spans="1:10" ht="22.5" hidden="1">
      <c r="A143" s="110" t="s">
        <v>78</v>
      </c>
      <c r="B143" s="14" t="s">
        <v>45</v>
      </c>
      <c r="C143" s="14" t="s">
        <v>146</v>
      </c>
      <c r="D143" s="14" t="s">
        <v>57</v>
      </c>
      <c r="E143" s="37" t="s">
        <v>58</v>
      </c>
      <c r="F143" s="129">
        <f t="shared" si="13"/>
        <v>0</v>
      </c>
      <c r="G143" s="126">
        <f t="shared" si="13"/>
        <v>0</v>
      </c>
      <c r="H143" s="103">
        <f t="shared" si="13"/>
        <v>0</v>
      </c>
      <c r="I143" s="27"/>
      <c r="J143" s="2"/>
    </row>
    <row r="144" spans="1:10" ht="22.5" hidden="1">
      <c r="A144" s="110" t="s">
        <v>78</v>
      </c>
      <c r="B144" s="14" t="s">
        <v>45</v>
      </c>
      <c r="C144" s="14" t="s">
        <v>146</v>
      </c>
      <c r="D144" s="14" t="s">
        <v>56</v>
      </c>
      <c r="E144" s="37" t="s">
        <v>59</v>
      </c>
      <c r="F144" s="129">
        <f t="shared" si="13"/>
        <v>0</v>
      </c>
      <c r="G144" s="126">
        <f t="shared" si="13"/>
        <v>0</v>
      </c>
      <c r="H144" s="103">
        <f t="shared" si="13"/>
        <v>0</v>
      </c>
      <c r="I144" s="27"/>
      <c r="J144" s="2"/>
    </row>
    <row r="145" spans="1:10" ht="22.5" hidden="1">
      <c r="A145" s="110" t="s">
        <v>78</v>
      </c>
      <c r="B145" s="14" t="s">
        <v>45</v>
      </c>
      <c r="C145" s="14" t="s">
        <v>146</v>
      </c>
      <c r="D145" s="14" t="s">
        <v>174</v>
      </c>
      <c r="E145" s="97" t="s">
        <v>175</v>
      </c>
      <c r="F145" s="129"/>
      <c r="G145" s="126"/>
      <c r="H145" s="103"/>
      <c r="I145" s="27"/>
      <c r="J145" s="2"/>
    </row>
    <row r="146" spans="1:10" ht="33.75" hidden="1">
      <c r="A146" s="110" t="s">
        <v>78</v>
      </c>
      <c r="B146" s="14" t="s">
        <v>45</v>
      </c>
      <c r="C146" s="14" t="s">
        <v>213</v>
      </c>
      <c r="D146" s="14"/>
      <c r="E146" s="63" t="s">
        <v>214</v>
      </c>
      <c r="F146" s="129">
        <f>F147</f>
        <v>0</v>
      </c>
      <c r="G146" s="126">
        <f aca="true" t="shared" si="14" ref="G146:H148">G147</f>
        <v>0</v>
      </c>
      <c r="H146" s="103">
        <f t="shared" si="14"/>
        <v>0</v>
      </c>
      <c r="I146" s="27"/>
      <c r="J146" s="2"/>
    </row>
    <row r="147" spans="1:10" ht="22.5" hidden="1">
      <c r="A147" s="110" t="s">
        <v>78</v>
      </c>
      <c r="B147" s="14" t="s">
        <v>45</v>
      </c>
      <c r="C147" s="14" t="s">
        <v>213</v>
      </c>
      <c r="D147" s="14" t="s">
        <v>57</v>
      </c>
      <c r="E147" s="37" t="s">
        <v>58</v>
      </c>
      <c r="F147" s="129">
        <f>F148</f>
        <v>0</v>
      </c>
      <c r="G147" s="126">
        <f t="shared" si="14"/>
        <v>0</v>
      </c>
      <c r="H147" s="103">
        <f t="shared" si="14"/>
        <v>0</v>
      </c>
      <c r="I147" s="27"/>
      <c r="J147" s="2"/>
    </row>
    <row r="148" spans="1:10" ht="22.5" hidden="1">
      <c r="A148" s="110" t="s">
        <v>78</v>
      </c>
      <c r="B148" s="14" t="s">
        <v>45</v>
      </c>
      <c r="C148" s="14" t="s">
        <v>213</v>
      </c>
      <c r="D148" s="14" t="s">
        <v>56</v>
      </c>
      <c r="E148" s="37" t="s">
        <v>59</v>
      </c>
      <c r="F148" s="129">
        <f>F149</f>
        <v>0</v>
      </c>
      <c r="G148" s="126">
        <f t="shared" si="14"/>
        <v>0</v>
      </c>
      <c r="H148" s="103">
        <f t="shared" si="14"/>
        <v>0</v>
      </c>
      <c r="I148" s="27"/>
      <c r="J148" s="2"/>
    </row>
    <row r="149" spans="1:10" ht="22.5" hidden="1">
      <c r="A149" s="110" t="s">
        <v>78</v>
      </c>
      <c r="B149" s="14" t="s">
        <v>45</v>
      </c>
      <c r="C149" s="14" t="s">
        <v>213</v>
      </c>
      <c r="D149" s="14" t="s">
        <v>174</v>
      </c>
      <c r="E149" s="97" t="s">
        <v>175</v>
      </c>
      <c r="F149" s="129"/>
      <c r="G149" s="126"/>
      <c r="H149" s="103"/>
      <c r="I149" s="27"/>
      <c r="J149" s="2"/>
    </row>
    <row r="150" spans="1:10" ht="33.75">
      <c r="A150" s="110" t="s">
        <v>78</v>
      </c>
      <c r="B150" s="21" t="s">
        <v>45</v>
      </c>
      <c r="C150" s="21" t="s">
        <v>341</v>
      </c>
      <c r="D150" s="21"/>
      <c r="E150" s="39" t="s">
        <v>230</v>
      </c>
      <c r="F150" s="131">
        <f>F151+F195</f>
        <v>12230.599999999999</v>
      </c>
      <c r="G150" s="138" t="e">
        <f>G151+G195</f>
        <v>#REF!</v>
      </c>
      <c r="H150" s="104" t="e">
        <f>H151+H195</f>
        <v>#REF!</v>
      </c>
      <c r="I150" s="27"/>
      <c r="J150" s="2"/>
    </row>
    <row r="151" spans="1:10" ht="33.75">
      <c r="A151" s="110" t="s">
        <v>78</v>
      </c>
      <c r="B151" s="14" t="s">
        <v>45</v>
      </c>
      <c r="C151" s="14" t="s">
        <v>346</v>
      </c>
      <c r="D151" s="14"/>
      <c r="E151" s="58" t="s">
        <v>4</v>
      </c>
      <c r="F151" s="129">
        <f>F152+F185</f>
        <v>11917.8</v>
      </c>
      <c r="G151" s="126" t="e">
        <f>#REF!+#REF!+G155</f>
        <v>#REF!</v>
      </c>
      <c r="H151" s="103" t="e">
        <f>#REF!+#REF!+H155</f>
        <v>#REF!</v>
      </c>
      <c r="I151" s="27"/>
      <c r="J151" s="2"/>
    </row>
    <row r="152" spans="1:10" ht="12.75">
      <c r="A152" s="110" t="s">
        <v>78</v>
      </c>
      <c r="B152" s="14" t="s">
        <v>45</v>
      </c>
      <c r="C152" s="14" t="s">
        <v>347</v>
      </c>
      <c r="D152" s="14"/>
      <c r="E152" s="58" t="s">
        <v>149</v>
      </c>
      <c r="F152" s="129">
        <f>F153</f>
        <v>2454.8</v>
      </c>
      <c r="G152" s="126"/>
      <c r="H152" s="103"/>
      <c r="I152" s="27"/>
      <c r="J152" s="2"/>
    </row>
    <row r="153" spans="1:10" ht="15.75" customHeight="1">
      <c r="A153" s="110" t="s">
        <v>78</v>
      </c>
      <c r="B153" s="14" t="s">
        <v>45</v>
      </c>
      <c r="C153" s="14" t="s">
        <v>349</v>
      </c>
      <c r="D153" s="14"/>
      <c r="E153" s="36" t="s">
        <v>290</v>
      </c>
      <c r="F153" s="129">
        <f>F154+F158+F161+F164+F167+F170+F173+F176+F179+F182</f>
        <v>2454.8</v>
      </c>
      <c r="G153" s="126"/>
      <c r="H153" s="103"/>
      <c r="I153" s="27"/>
      <c r="J153" s="2"/>
    </row>
    <row r="154" spans="1:10" ht="23.25" customHeight="1">
      <c r="A154" s="110" t="s">
        <v>78</v>
      </c>
      <c r="B154" s="14" t="s">
        <v>45</v>
      </c>
      <c r="C154" s="14" t="s">
        <v>350</v>
      </c>
      <c r="D154" s="14"/>
      <c r="E154" s="36" t="s">
        <v>157</v>
      </c>
      <c r="F154" s="129">
        <f>F155</f>
        <v>1659.8</v>
      </c>
      <c r="G154" s="126"/>
      <c r="H154" s="103"/>
      <c r="I154" s="27"/>
      <c r="J154" s="2"/>
    </row>
    <row r="155" spans="1:10" ht="21" customHeight="1">
      <c r="A155" s="110" t="s">
        <v>78</v>
      </c>
      <c r="B155" s="14" t="s">
        <v>45</v>
      </c>
      <c r="C155" s="14" t="s">
        <v>351</v>
      </c>
      <c r="D155" s="14"/>
      <c r="E155" s="36" t="s">
        <v>76</v>
      </c>
      <c r="F155" s="129">
        <f>F156+F157</f>
        <v>1659.8</v>
      </c>
      <c r="G155" s="126" t="e">
        <f>#REF!</f>
        <v>#REF!</v>
      </c>
      <c r="H155" s="103" t="e">
        <f>#REF!</f>
        <v>#REF!</v>
      </c>
      <c r="I155" s="27"/>
      <c r="J155" s="2"/>
    </row>
    <row r="156" spans="1:10" ht="23.25" customHeight="1">
      <c r="A156" s="110" t="s">
        <v>78</v>
      </c>
      <c r="B156" s="14" t="s">
        <v>45</v>
      </c>
      <c r="C156" s="14" t="s">
        <v>351</v>
      </c>
      <c r="D156" s="14" t="s">
        <v>57</v>
      </c>
      <c r="E156" s="37" t="s">
        <v>58</v>
      </c>
      <c r="F156" s="129">
        <f>400-45+1000+304.8</f>
        <v>1659.8</v>
      </c>
      <c r="G156" s="126" t="e">
        <f>#REF!</f>
        <v>#REF!</v>
      </c>
      <c r="H156" s="103" t="e">
        <f>#REF!</f>
        <v>#REF!</v>
      </c>
      <c r="I156" s="27">
        <v>304.8</v>
      </c>
      <c r="J156" s="2"/>
    </row>
    <row r="157" spans="1:10" ht="19.5" customHeight="1">
      <c r="A157" s="110" t="s">
        <v>78</v>
      </c>
      <c r="B157" s="14" t="s">
        <v>45</v>
      </c>
      <c r="C157" s="14" t="s">
        <v>351</v>
      </c>
      <c r="D157" s="14" t="s">
        <v>64</v>
      </c>
      <c r="E157" s="37" t="s">
        <v>65</v>
      </c>
      <c r="F157" s="129"/>
      <c r="G157" s="126" t="e">
        <f>#REF!</f>
        <v>#REF!</v>
      </c>
      <c r="H157" s="102" t="e">
        <f>#REF!</f>
        <v>#REF!</v>
      </c>
      <c r="I157" s="27"/>
      <c r="J157" s="2"/>
    </row>
    <row r="158" spans="1:10" ht="19.5" customHeight="1" hidden="1">
      <c r="A158" s="110" t="s">
        <v>78</v>
      </c>
      <c r="B158" s="14" t="s">
        <v>45</v>
      </c>
      <c r="C158" s="14" t="s">
        <v>352</v>
      </c>
      <c r="D158" s="14"/>
      <c r="E158" s="36" t="s">
        <v>159</v>
      </c>
      <c r="F158" s="129">
        <f>F159</f>
        <v>0</v>
      </c>
      <c r="G158" s="126" t="e">
        <f>G160</f>
        <v>#REF!</v>
      </c>
      <c r="H158" s="103" t="e">
        <f>H160</f>
        <v>#REF!</v>
      </c>
      <c r="I158" s="27"/>
      <c r="J158" s="2"/>
    </row>
    <row r="159" spans="1:10" ht="19.5" customHeight="1" hidden="1">
      <c r="A159" s="110" t="s">
        <v>78</v>
      </c>
      <c r="B159" s="14" t="s">
        <v>45</v>
      </c>
      <c r="C159" s="14" t="s">
        <v>353</v>
      </c>
      <c r="D159" s="14"/>
      <c r="E159" s="36" t="s">
        <v>76</v>
      </c>
      <c r="F159" s="129">
        <f>F160</f>
        <v>0</v>
      </c>
      <c r="G159" s="126"/>
      <c r="H159" s="103"/>
      <c r="I159" s="27"/>
      <c r="J159" s="2"/>
    </row>
    <row r="160" spans="1:10" ht="24.75" customHeight="1" hidden="1">
      <c r="A160" s="110" t="s">
        <v>78</v>
      </c>
      <c r="B160" s="14" t="s">
        <v>45</v>
      </c>
      <c r="C160" s="14" t="s">
        <v>353</v>
      </c>
      <c r="D160" s="14" t="s">
        <v>57</v>
      </c>
      <c r="E160" s="37" t="s">
        <v>58</v>
      </c>
      <c r="F160" s="129"/>
      <c r="G160" s="126" t="e">
        <f>#REF!</f>
        <v>#REF!</v>
      </c>
      <c r="H160" s="103" t="e">
        <f>#REF!</f>
        <v>#REF!</v>
      </c>
      <c r="I160" s="27"/>
      <c r="J160" s="2"/>
    </row>
    <row r="161" spans="1:10" ht="24.75" customHeight="1" hidden="1">
      <c r="A161" s="110" t="s">
        <v>78</v>
      </c>
      <c r="B161" s="14" t="s">
        <v>45</v>
      </c>
      <c r="C161" s="14" t="s">
        <v>354</v>
      </c>
      <c r="D161" s="14"/>
      <c r="E161" s="36" t="s">
        <v>161</v>
      </c>
      <c r="F161" s="129">
        <f>F162</f>
        <v>0</v>
      </c>
      <c r="G161" s="126" t="e">
        <f>G163</f>
        <v>#REF!</v>
      </c>
      <c r="H161" s="103" t="e">
        <f>H163</f>
        <v>#REF!</v>
      </c>
      <c r="I161" s="27"/>
      <c r="J161" s="2"/>
    </row>
    <row r="162" spans="1:10" ht="18.75" customHeight="1" hidden="1">
      <c r="A162" s="110" t="s">
        <v>78</v>
      </c>
      <c r="B162" s="14" t="s">
        <v>45</v>
      </c>
      <c r="C162" s="14" t="s">
        <v>355</v>
      </c>
      <c r="D162" s="14"/>
      <c r="E162" s="36" t="s">
        <v>76</v>
      </c>
      <c r="F162" s="129">
        <f>F163</f>
        <v>0</v>
      </c>
      <c r="G162" s="126"/>
      <c r="H162" s="103"/>
      <c r="I162" s="27"/>
      <c r="J162" s="2"/>
    </row>
    <row r="163" spans="1:10" ht="24.75" customHeight="1" hidden="1">
      <c r="A163" s="110" t="s">
        <v>78</v>
      </c>
      <c r="B163" s="14" t="s">
        <v>45</v>
      </c>
      <c r="C163" s="14" t="s">
        <v>355</v>
      </c>
      <c r="D163" s="14" t="s">
        <v>57</v>
      </c>
      <c r="E163" s="37" t="s">
        <v>58</v>
      </c>
      <c r="F163" s="129"/>
      <c r="G163" s="126" t="e">
        <f>#REF!</f>
        <v>#REF!</v>
      </c>
      <c r="H163" s="103" t="e">
        <f>#REF!</f>
        <v>#REF!</v>
      </c>
      <c r="I163" s="27"/>
      <c r="J163" s="2"/>
    </row>
    <row r="164" spans="1:10" ht="24.75" customHeight="1">
      <c r="A164" s="110" t="s">
        <v>78</v>
      </c>
      <c r="B164" s="14" t="s">
        <v>45</v>
      </c>
      <c r="C164" s="14" t="s">
        <v>356</v>
      </c>
      <c r="D164" s="14"/>
      <c r="E164" s="36" t="s">
        <v>163</v>
      </c>
      <c r="F164" s="129">
        <f>F166</f>
        <v>795</v>
      </c>
      <c r="G164" s="126" t="e">
        <f>G166</f>
        <v>#REF!</v>
      </c>
      <c r="H164" s="103" t="e">
        <f>H166</f>
        <v>#REF!</v>
      </c>
      <c r="I164" s="27"/>
      <c r="J164" s="2"/>
    </row>
    <row r="165" spans="1:10" ht="17.25" customHeight="1">
      <c r="A165" s="110" t="s">
        <v>78</v>
      </c>
      <c r="B165" s="14" t="s">
        <v>45</v>
      </c>
      <c r="C165" s="14" t="s">
        <v>357</v>
      </c>
      <c r="D165" s="14"/>
      <c r="E165" s="36" t="s">
        <v>76</v>
      </c>
      <c r="F165" s="129">
        <f>F166</f>
        <v>795</v>
      </c>
      <c r="G165" s="126"/>
      <c r="H165" s="103"/>
      <c r="I165" s="27"/>
      <c r="J165" s="2"/>
    </row>
    <row r="166" spans="1:10" ht="24.75" customHeight="1">
      <c r="A166" s="110" t="s">
        <v>78</v>
      </c>
      <c r="B166" s="14" t="s">
        <v>45</v>
      </c>
      <c r="C166" s="14" t="s">
        <v>357</v>
      </c>
      <c r="D166" s="14" t="s">
        <v>57</v>
      </c>
      <c r="E166" s="37" t="s">
        <v>58</v>
      </c>
      <c r="F166" s="129">
        <f>600-200+45+150+200</f>
        <v>795</v>
      </c>
      <c r="G166" s="126" t="e">
        <f>#REF!</f>
        <v>#REF!</v>
      </c>
      <c r="H166" s="103" t="e">
        <f>#REF!</f>
        <v>#REF!</v>
      </c>
      <c r="I166" s="27"/>
      <c r="J166" s="2"/>
    </row>
    <row r="167" spans="1:10" ht="23.25" customHeight="1" hidden="1">
      <c r="A167" s="110" t="s">
        <v>78</v>
      </c>
      <c r="B167" s="14" t="s">
        <v>45</v>
      </c>
      <c r="C167" s="14" t="s">
        <v>358</v>
      </c>
      <c r="D167" s="14"/>
      <c r="E167" s="36" t="s">
        <v>165</v>
      </c>
      <c r="F167" s="129">
        <f>F168</f>
        <v>0</v>
      </c>
      <c r="G167" s="126" t="e">
        <f>G169</f>
        <v>#REF!</v>
      </c>
      <c r="H167" s="103" t="e">
        <f>H169</f>
        <v>#REF!</v>
      </c>
      <c r="I167" s="27"/>
      <c r="J167" s="2"/>
    </row>
    <row r="168" spans="1:10" ht="17.25" customHeight="1" hidden="1">
      <c r="A168" s="110" t="s">
        <v>78</v>
      </c>
      <c r="B168" s="14" t="s">
        <v>45</v>
      </c>
      <c r="C168" s="14" t="s">
        <v>359</v>
      </c>
      <c r="D168" s="14"/>
      <c r="E168" s="36" t="s">
        <v>76</v>
      </c>
      <c r="F168" s="129">
        <f>F169</f>
        <v>0</v>
      </c>
      <c r="G168" s="126"/>
      <c r="H168" s="103"/>
      <c r="I168" s="27"/>
      <c r="J168" s="2"/>
    </row>
    <row r="169" spans="1:10" ht="24.75" customHeight="1" hidden="1">
      <c r="A169" s="110" t="s">
        <v>78</v>
      </c>
      <c r="B169" s="14" t="s">
        <v>45</v>
      </c>
      <c r="C169" s="14" t="s">
        <v>359</v>
      </c>
      <c r="D169" s="14" t="s">
        <v>57</v>
      </c>
      <c r="E169" s="37" t="s">
        <v>58</v>
      </c>
      <c r="F169" s="129"/>
      <c r="G169" s="126" t="e">
        <f>#REF!</f>
        <v>#REF!</v>
      </c>
      <c r="H169" s="103" t="e">
        <f>#REF!</f>
        <v>#REF!</v>
      </c>
      <c r="I169" s="27"/>
      <c r="J169" s="2"/>
    </row>
    <row r="170" spans="1:10" ht="24.75" customHeight="1" hidden="1">
      <c r="A170" s="110" t="s">
        <v>78</v>
      </c>
      <c r="B170" s="14" t="s">
        <v>45</v>
      </c>
      <c r="C170" s="14" t="s">
        <v>360</v>
      </c>
      <c r="D170" s="14"/>
      <c r="E170" s="36" t="s">
        <v>167</v>
      </c>
      <c r="F170" s="129">
        <f>F171</f>
        <v>0</v>
      </c>
      <c r="G170" s="126" t="e">
        <f>G172</f>
        <v>#REF!</v>
      </c>
      <c r="H170" s="103" t="e">
        <f>H172</f>
        <v>#REF!</v>
      </c>
      <c r="I170" s="27"/>
      <c r="J170" s="2"/>
    </row>
    <row r="171" spans="1:10" ht="16.5" customHeight="1" hidden="1">
      <c r="A171" s="110" t="s">
        <v>78</v>
      </c>
      <c r="B171" s="14" t="s">
        <v>45</v>
      </c>
      <c r="C171" s="14" t="s">
        <v>361</v>
      </c>
      <c r="D171" s="14"/>
      <c r="E171" s="36" t="s">
        <v>76</v>
      </c>
      <c r="F171" s="129">
        <f>F172</f>
        <v>0</v>
      </c>
      <c r="G171" s="126"/>
      <c r="H171" s="103"/>
      <c r="I171" s="27"/>
      <c r="J171" s="2"/>
    </row>
    <row r="172" spans="1:10" ht="24.75" customHeight="1" hidden="1">
      <c r="A172" s="110" t="s">
        <v>78</v>
      </c>
      <c r="B172" s="14" t="s">
        <v>45</v>
      </c>
      <c r="C172" s="14" t="s">
        <v>361</v>
      </c>
      <c r="D172" s="14" t="s">
        <v>57</v>
      </c>
      <c r="E172" s="37" t="s">
        <v>58</v>
      </c>
      <c r="F172" s="129"/>
      <c r="G172" s="126" t="e">
        <f>#REF!</f>
        <v>#REF!</v>
      </c>
      <c r="H172" s="103" t="e">
        <f>#REF!</f>
        <v>#REF!</v>
      </c>
      <c r="I172" s="27"/>
      <c r="J172" s="2"/>
    </row>
    <row r="173" spans="1:10" ht="24.75" customHeight="1" hidden="1">
      <c r="A173" s="110" t="s">
        <v>78</v>
      </c>
      <c r="B173" s="14" t="s">
        <v>45</v>
      </c>
      <c r="C173" s="14" t="s">
        <v>362</v>
      </c>
      <c r="D173" s="14"/>
      <c r="E173" s="36" t="s">
        <v>169</v>
      </c>
      <c r="F173" s="129">
        <f>F174</f>
        <v>0</v>
      </c>
      <c r="G173" s="126" t="e">
        <f>G175</f>
        <v>#REF!</v>
      </c>
      <c r="H173" s="103" t="e">
        <f>H175</f>
        <v>#REF!</v>
      </c>
      <c r="I173" s="27"/>
      <c r="J173" s="2"/>
    </row>
    <row r="174" spans="1:10" ht="17.25" customHeight="1" hidden="1">
      <c r="A174" s="110" t="s">
        <v>78</v>
      </c>
      <c r="B174" s="14" t="s">
        <v>45</v>
      </c>
      <c r="C174" s="14" t="s">
        <v>363</v>
      </c>
      <c r="D174" s="14"/>
      <c r="E174" s="36" t="s">
        <v>76</v>
      </c>
      <c r="F174" s="129">
        <f>F175</f>
        <v>0</v>
      </c>
      <c r="G174" s="126"/>
      <c r="H174" s="103"/>
      <c r="I174" s="27"/>
      <c r="J174" s="2"/>
    </row>
    <row r="175" spans="1:10" ht="24.75" customHeight="1" hidden="1">
      <c r="A175" s="110" t="s">
        <v>78</v>
      </c>
      <c r="B175" s="14" t="s">
        <v>45</v>
      </c>
      <c r="C175" s="14" t="s">
        <v>363</v>
      </c>
      <c r="D175" s="14" t="s">
        <v>57</v>
      </c>
      <c r="E175" s="37" t="s">
        <v>58</v>
      </c>
      <c r="F175" s="129"/>
      <c r="G175" s="126" t="e">
        <f>#REF!</f>
        <v>#REF!</v>
      </c>
      <c r="H175" s="103" t="e">
        <f>#REF!</f>
        <v>#REF!</v>
      </c>
      <c r="I175" s="27"/>
      <c r="J175" s="2"/>
    </row>
    <row r="176" spans="1:10" ht="24.75" customHeight="1" hidden="1">
      <c r="A176" s="110" t="s">
        <v>78</v>
      </c>
      <c r="B176" s="14" t="s">
        <v>45</v>
      </c>
      <c r="C176" s="14" t="s">
        <v>364</v>
      </c>
      <c r="D176" s="14"/>
      <c r="E176" s="36" t="s">
        <v>5</v>
      </c>
      <c r="F176" s="129">
        <f>F177</f>
        <v>0</v>
      </c>
      <c r="G176" s="126" t="e">
        <f>G178</f>
        <v>#REF!</v>
      </c>
      <c r="H176" s="103" t="e">
        <f>H178</f>
        <v>#REF!</v>
      </c>
      <c r="I176" s="27"/>
      <c r="J176" s="2"/>
    </row>
    <row r="177" spans="1:10" ht="18.75" customHeight="1" hidden="1">
      <c r="A177" s="110" t="s">
        <v>78</v>
      </c>
      <c r="B177" s="14" t="s">
        <v>45</v>
      </c>
      <c r="C177" s="14" t="s">
        <v>365</v>
      </c>
      <c r="D177" s="14"/>
      <c r="E177" s="36" t="s">
        <v>76</v>
      </c>
      <c r="F177" s="129">
        <f>F178</f>
        <v>0</v>
      </c>
      <c r="G177" s="126"/>
      <c r="H177" s="103"/>
      <c r="I177" s="27"/>
      <c r="J177" s="2"/>
    </row>
    <row r="178" spans="1:10" ht="24.75" customHeight="1" hidden="1">
      <c r="A178" s="110" t="s">
        <v>78</v>
      </c>
      <c r="B178" s="14" t="s">
        <v>45</v>
      </c>
      <c r="C178" s="14" t="s">
        <v>365</v>
      </c>
      <c r="D178" s="14" t="s">
        <v>57</v>
      </c>
      <c r="E178" s="37" t="s">
        <v>58</v>
      </c>
      <c r="F178" s="129"/>
      <c r="G178" s="126" t="e">
        <f>#REF!</f>
        <v>#REF!</v>
      </c>
      <c r="H178" s="103" t="e">
        <f>#REF!</f>
        <v>#REF!</v>
      </c>
      <c r="I178" s="27"/>
      <c r="J178" s="2"/>
    </row>
    <row r="179" spans="1:10" ht="15.75" customHeight="1" hidden="1">
      <c r="A179" s="110" t="s">
        <v>78</v>
      </c>
      <c r="B179" s="14" t="s">
        <v>45</v>
      </c>
      <c r="C179" s="14" t="s">
        <v>366</v>
      </c>
      <c r="D179" s="14"/>
      <c r="E179" s="36" t="s">
        <v>239</v>
      </c>
      <c r="F179" s="129">
        <f>F180</f>
        <v>0</v>
      </c>
      <c r="G179" s="126" t="e">
        <f>G181</f>
        <v>#REF!</v>
      </c>
      <c r="H179" s="103" t="e">
        <f>H181</f>
        <v>#REF!</v>
      </c>
      <c r="I179" s="27"/>
      <c r="J179" s="2"/>
    </row>
    <row r="180" spans="1:10" ht="15.75" customHeight="1" hidden="1">
      <c r="A180" s="110" t="s">
        <v>78</v>
      </c>
      <c r="B180" s="14" t="s">
        <v>45</v>
      </c>
      <c r="C180" s="14" t="s">
        <v>367</v>
      </c>
      <c r="D180" s="14"/>
      <c r="E180" s="36" t="s">
        <v>76</v>
      </c>
      <c r="F180" s="129">
        <f>F181</f>
        <v>0</v>
      </c>
      <c r="G180" s="126"/>
      <c r="H180" s="103"/>
      <c r="I180" s="27"/>
      <c r="J180" s="2"/>
    </row>
    <row r="181" spans="1:10" ht="24.75" customHeight="1" hidden="1">
      <c r="A181" s="110" t="s">
        <v>78</v>
      </c>
      <c r="B181" s="14" t="s">
        <v>45</v>
      </c>
      <c r="C181" s="14" t="s">
        <v>367</v>
      </c>
      <c r="D181" s="14" t="s">
        <v>57</v>
      </c>
      <c r="E181" s="37" t="s">
        <v>58</v>
      </c>
      <c r="F181" s="129"/>
      <c r="G181" s="126" t="e">
        <f>#REF!</f>
        <v>#REF!</v>
      </c>
      <c r="H181" s="103" t="e">
        <f>#REF!</f>
        <v>#REF!</v>
      </c>
      <c r="I181" s="27"/>
      <c r="J181" s="2"/>
    </row>
    <row r="182" spans="1:10" ht="24.75" customHeight="1" hidden="1">
      <c r="A182" s="110" t="s">
        <v>78</v>
      </c>
      <c r="B182" s="14" t="s">
        <v>45</v>
      </c>
      <c r="C182" s="14" t="s">
        <v>368</v>
      </c>
      <c r="D182" s="14"/>
      <c r="E182" s="36" t="s">
        <v>279</v>
      </c>
      <c r="F182" s="129">
        <f>F183</f>
        <v>0</v>
      </c>
      <c r="G182" s="126" t="e">
        <f>G184</f>
        <v>#REF!</v>
      </c>
      <c r="H182" s="129" t="e">
        <f>H184</f>
        <v>#REF!</v>
      </c>
      <c r="I182" s="27"/>
      <c r="J182" s="2"/>
    </row>
    <row r="183" spans="1:10" ht="15.75" customHeight="1" hidden="1">
      <c r="A183" s="110" t="s">
        <v>78</v>
      </c>
      <c r="B183" s="14" t="s">
        <v>45</v>
      </c>
      <c r="C183" s="14" t="s">
        <v>369</v>
      </c>
      <c r="D183" s="14"/>
      <c r="E183" s="36" t="s">
        <v>76</v>
      </c>
      <c r="F183" s="129">
        <f>F184</f>
        <v>0</v>
      </c>
      <c r="G183" s="126"/>
      <c r="H183" s="129"/>
      <c r="I183" s="27"/>
      <c r="J183" s="2"/>
    </row>
    <row r="184" spans="1:10" ht="24" customHeight="1" hidden="1">
      <c r="A184" s="110" t="s">
        <v>78</v>
      </c>
      <c r="B184" s="14" t="s">
        <v>45</v>
      </c>
      <c r="C184" s="14" t="s">
        <v>369</v>
      </c>
      <c r="D184" s="14" t="s">
        <v>57</v>
      </c>
      <c r="E184" s="37" t="s">
        <v>58</v>
      </c>
      <c r="F184" s="129"/>
      <c r="G184" s="126" t="e">
        <f>#REF!</f>
        <v>#REF!</v>
      </c>
      <c r="H184" s="129" t="e">
        <f>#REF!</f>
        <v>#REF!</v>
      </c>
      <c r="I184" s="27"/>
      <c r="J184" s="2"/>
    </row>
    <row r="185" spans="1:10" ht="35.25" customHeight="1">
      <c r="A185" s="110" t="s">
        <v>78</v>
      </c>
      <c r="B185" s="14" t="s">
        <v>45</v>
      </c>
      <c r="C185" s="14" t="s">
        <v>450</v>
      </c>
      <c r="D185" s="14"/>
      <c r="E185" s="37" t="s">
        <v>95</v>
      </c>
      <c r="F185" s="129">
        <f>F186</f>
        <v>9463</v>
      </c>
      <c r="G185" s="126"/>
      <c r="H185" s="132"/>
      <c r="I185" s="27"/>
      <c r="J185" s="2"/>
    </row>
    <row r="186" spans="1:10" ht="14.25" customHeight="1">
      <c r="A186" s="110" t="s">
        <v>78</v>
      </c>
      <c r="B186" s="14" t="s">
        <v>45</v>
      </c>
      <c r="C186" s="14" t="s">
        <v>451</v>
      </c>
      <c r="D186" s="14"/>
      <c r="E186" s="36" t="s">
        <v>290</v>
      </c>
      <c r="F186" s="129">
        <f>F187+F192</f>
        <v>9463</v>
      </c>
      <c r="G186" s="126"/>
      <c r="H186" s="132"/>
      <c r="I186" s="27"/>
      <c r="J186" s="2"/>
    </row>
    <row r="187" spans="1:10" ht="24" customHeight="1">
      <c r="A187" s="110" t="s">
        <v>78</v>
      </c>
      <c r="B187" s="14" t="s">
        <v>45</v>
      </c>
      <c r="C187" s="14" t="s">
        <v>452</v>
      </c>
      <c r="D187" s="14"/>
      <c r="E187" s="36" t="s">
        <v>111</v>
      </c>
      <c r="F187" s="129">
        <f>F188+F190</f>
        <v>9013</v>
      </c>
      <c r="G187" s="126"/>
      <c r="H187" s="132"/>
      <c r="I187" s="27"/>
      <c r="J187" s="2"/>
    </row>
    <row r="188" spans="1:10" ht="14.25" customHeight="1">
      <c r="A188" s="110" t="s">
        <v>78</v>
      </c>
      <c r="B188" s="14" t="s">
        <v>45</v>
      </c>
      <c r="C188" s="14" t="s">
        <v>453</v>
      </c>
      <c r="D188" s="14"/>
      <c r="E188" s="36" t="s">
        <v>348</v>
      </c>
      <c r="F188" s="129">
        <f>F189</f>
        <v>9000</v>
      </c>
      <c r="G188" s="126"/>
      <c r="H188" s="132"/>
      <c r="I188" s="27"/>
      <c r="J188" s="2"/>
    </row>
    <row r="189" spans="1:10" ht="21" customHeight="1">
      <c r="A189" s="110" t="s">
        <v>78</v>
      </c>
      <c r="B189" s="14" t="s">
        <v>45</v>
      </c>
      <c r="C189" s="14" t="s">
        <v>453</v>
      </c>
      <c r="D189" s="14" t="s">
        <v>87</v>
      </c>
      <c r="E189" s="36" t="s">
        <v>484</v>
      </c>
      <c r="F189" s="129">
        <f>12852.7-3852.7</f>
        <v>9000</v>
      </c>
      <c r="G189" s="126"/>
      <c r="H189" s="132"/>
      <c r="I189" s="27"/>
      <c r="J189" s="2"/>
    </row>
    <row r="190" spans="1:10" ht="21" customHeight="1">
      <c r="A190" s="110" t="s">
        <v>78</v>
      </c>
      <c r="B190" s="14" t="s">
        <v>45</v>
      </c>
      <c r="C190" s="14" t="s">
        <v>534</v>
      </c>
      <c r="D190" s="14"/>
      <c r="E190" s="36" t="s">
        <v>76</v>
      </c>
      <c r="F190" s="129">
        <f>F191</f>
        <v>13</v>
      </c>
      <c r="G190" s="126"/>
      <c r="H190" s="132"/>
      <c r="I190" s="27"/>
      <c r="J190" s="2"/>
    </row>
    <row r="191" spans="1:10" ht="21" customHeight="1">
      <c r="A191" s="110" t="s">
        <v>78</v>
      </c>
      <c r="B191" s="14" t="s">
        <v>45</v>
      </c>
      <c r="C191" s="14" t="s">
        <v>534</v>
      </c>
      <c r="D191" s="14" t="s">
        <v>64</v>
      </c>
      <c r="E191" s="37" t="s">
        <v>65</v>
      </c>
      <c r="F191" s="129">
        <v>13</v>
      </c>
      <c r="G191" s="126"/>
      <c r="H191" s="132"/>
      <c r="I191" s="27">
        <v>13</v>
      </c>
      <c r="J191" s="2"/>
    </row>
    <row r="192" spans="1:10" ht="18.75" customHeight="1">
      <c r="A192" s="110" t="s">
        <v>78</v>
      </c>
      <c r="B192" s="14" t="s">
        <v>45</v>
      </c>
      <c r="C192" s="14" t="s">
        <v>498</v>
      </c>
      <c r="D192" s="14"/>
      <c r="E192" s="36" t="s">
        <v>523</v>
      </c>
      <c r="F192" s="129">
        <f>F193</f>
        <v>450</v>
      </c>
      <c r="G192" s="126"/>
      <c r="H192" s="132"/>
      <c r="I192" s="27"/>
      <c r="J192" s="2"/>
    </row>
    <row r="193" spans="1:10" ht="16.5" customHeight="1">
      <c r="A193" s="110" t="s">
        <v>78</v>
      </c>
      <c r="B193" s="14" t="s">
        <v>45</v>
      </c>
      <c r="C193" s="14" t="s">
        <v>499</v>
      </c>
      <c r="D193" s="14"/>
      <c r="E193" s="36" t="s">
        <v>76</v>
      </c>
      <c r="F193" s="129">
        <f>F194</f>
        <v>450</v>
      </c>
      <c r="G193" s="126"/>
      <c r="H193" s="132"/>
      <c r="I193" s="27"/>
      <c r="J193" s="2"/>
    </row>
    <row r="194" spans="1:10" ht="21" customHeight="1">
      <c r="A194" s="110" t="s">
        <v>78</v>
      </c>
      <c r="B194" s="14" t="s">
        <v>45</v>
      </c>
      <c r="C194" s="14" t="s">
        <v>499</v>
      </c>
      <c r="D194" s="14" t="s">
        <v>57</v>
      </c>
      <c r="E194" s="37" t="s">
        <v>58</v>
      </c>
      <c r="F194" s="129">
        <f>100+250+100</f>
        <v>450</v>
      </c>
      <c r="G194" s="126"/>
      <c r="H194" s="132"/>
      <c r="I194" s="27">
        <v>100</v>
      </c>
      <c r="J194" s="2"/>
    </row>
    <row r="195" spans="1:10" ht="24.75" customHeight="1">
      <c r="A195" s="110" t="s">
        <v>78</v>
      </c>
      <c r="B195" s="14" t="s">
        <v>45</v>
      </c>
      <c r="C195" s="14" t="s">
        <v>370</v>
      </c>
      <c r="D195" s="14"/>
      <c r="E195" s="58" t="s">
        <v>241</v>
      </c>
      <c r="F195" s="129">
        <f>F196+F201</f>
        <v>312.8</v>
      </c>
      <c r="G195" s="126" t="e">
        <f>G199</f>
        <v>#REF!</v>
      </c>
      <c r="H195" s="103" t="e">
        <f>H199</f>
        <v>#REF!</v>
      </c>
      <c r="I195" s="27"/>
      <c r="J195" s="2"/>
    </row>
    <row r="196" spans="1:10" ht="24.75" customHeight="1">
      <c r="A196" s="110" t="s">
        <v>78</v>
      </c>
      <c r="B196" s="14" t="s">
        <v>45</v>
      </c>
      <c r="C196" s="14" t="s">
        <v>371</v>
      </c>
      <c r="D196" s="14"/>
      <c r="E196" s="36" t="s">
        <v>240</v>
      </c>
      <c r="F196" s="129">
        <f>F197</f>
        <v>312.8</v>
      </c>
      <c r="G196" s="126"/>
      <c r="H196" s="103"/>
      <c r="I196" s="27"/>
      <c r="J196" s="2"/>
    </row>
    <row r="197" spans="1:10" ht="15" customHeight="1">
      <c r="A197" s="110" t="s">
        <v>78</v>
      </c>
      <c r="B197" s="14" t="s">
        <v>45</v>
      </c>
      <c r="C197" s="14" t="s">
        <v>372</v>
      </c>
      <c r="D197" s="14"/>
      <c r="E197" s="36" t="s">
        <v>290</v>
      </c>
      <c r="F197" s="129">
        <f>F198</f>
        <v>312.8</v>
      </c>
      <c r="G197" s="126"/>
      <c r="H197" s="103"/>
      <c r="I197" s="27"/>
      <c r="J197" s="2"/>
    </row>
    <row r="198" spans="1:10" ht="21" customHeight="1">
      <c r="A198" s="110" t="s">
        <v>78</v>
      </c>
      <c r="B198" s="14" t="s">
        <v>45</v>
      </c>
      <c r="C198" s="14" t="s">
        <v>373</v>
      </c>
      <c r="D198" s="14"/>
      <c r="E198" s="36" t="s">
        <v>248</v>
      </c>
      <c r="F198" s="129">
        <f>F199</f>
        <v>312.8</v>
      </c>
      <c r="G198" s="126"/>
      <c r="H198" s="103"/>
      <c r="I198" s="27"/>
      <c r="J198" s="2"/>
    </row>
    <row r="199" spans="1:10" ht="15" customHeight="1">
      <c r="A199" s="110" t="s">
        <v>78</v>
      </c>
      <c r="B199" s="14" t="s">
        <v>45</v>
      </c>
      <c r="C199" s="14" t="s">
        <v>374</v>
      </c>
      <c r="D199" s="14"/>
      <c r="E199" s="36" t="s">
        <v>76</v>
      </c>
      <c r="F199" s="129">
        <f>F200</f>
        <v>312.8</v>
      </c>
      <c r="G199" s="126" t="e">
        <f>#REF!+G201</f>
        <v>#REF!</v>
      </c>
      <c r="H199" s="103" t="e">
        <f>#REF!+H201</f>
        <v>#REF!</v>
      </c>
      <c r="I199" s="27"/>
      <c r="J199" s="2"/>
    </row>
    <row r="200" spans="1:10" ht="23.25" customHeight="1">
      <c r="A200" s="110" t="s">
        <v>78</v>
      </c>
      <c r="B200" s="14" t="s">
        <v>45</v>
      </c>
      <c r="C200" s="14" t="s">
        <v>374</v>
      </c>
      <c r="D200" s="14" t="s">
        <v>57</v>
      </c>
      <c r="E200" s="37" t="s">
        <v>58</v>
      </c>
      <c r="F200" s="129">
        <f>32.8+100+30+150</f>
        <v>312.8</v>
      </c>
      <c r="G200" s="126" t="e">
        <f>#REF!</f>
        <v>#REF!</v>
      </c>
      <c r="H200" s="103" t="e">
        <f>#REF!</f>
        <v>#REF!</v>
      </c>
      <c r="I200" s="27"/>
      <c r="J200" s="2"/>
    </row>
    <row r="201" spans="1:10" ht="25.5" customHeight="1" hidden="1">
      <c r="A201" s="110" t="s">
        <v>78</v>
      </c>
      <c r="B201" s="14" t="s">
        <v>45</v>
      </c>
      <c r="C201" s="14" t="s">
        <v>375</v>
      </c>
      <c r="D201" s="14"/>
      <c r="E201" s="36" t="s">
        <v>263</v>
      </c>
      <c r="F201" s="129">
        <f>F202</f>
        <v>0</v>
      </c>
      <c r="G201" s="126" t="e">
        <f>G203</f>
        <v>#REF!</v>
      </c>
      <c r="H201" s="103" t="e">
        <f>H203</f>
        <v>#REF!</v>
      </c>
      <c r="I201" s="27"/>
      <c r="J201" s="2"/>
    </row>
    <row r="202" spans="1:10" ht="18" customHeight="1" hidden="1">
      <c r="A202" s="110" t="s">
        <v>78</v>
      </c>
      <c r="B202" s="14" t="s">
        <v>45</v>
      </c>
      <c r="C202" s="14" t="s">
        <v>376</v>
      </c>
      <c r="D202" s="14"/>
      <c r="E202" s="36" t="s">
        <v>290</v>
      </c>
      <c r="F202" s="129">
        <f>F203</f>
        <v>0</v>
      </c>
      <c r="G202" s="126"/>
      <c r="H202" s="103"/>
      <c r="I202" s="27"/>
      <c r="J202" s="2"/>
    </row>
    <row r="203" spans="1:10" ht="19.5" customHeight="1" hidden="1">
      <c r="A203" s="110" t="s">
        <v>78</v>
      </c>
      <c r="B203" s="14" t="s">
        <v>45</v>
      </c>
      <c r="C203" s="14" t="s">
        <v>377</v>
      </c>
      <c r="D203" s="14"/>
      <c r="E203" s="48" t="s">
        <v>249</v>
      </c>
      <c r="F203" s="129">
        <f>F205</f>
        <v>0</v>
      </c>
      <c r="G203" s="126" t="e">
        <f>G205</f>
        <v>#REF!</v>
      </c>
      <c r="H203" s="103" t="e">
        <f>H205</f>
        <v>#REF!</v>
      </c>
      <c r="I203" s="27"/>
      <c r="J203" s="2"/>
    </row>
    <row r="204" spans="1:10" ht="15.75" customHeight="1" hidden="1">
      <c r="A204" s="110" t="s">
        <v>78</v>
      </c>
      <c r="B204" s="14" t="s">
        <v>45</v>
      </c>
      <c r="C204" s="14" t="s">
        <v>378</v>
      </c>
      <c r="D204" s="14"/>
      <c r="E204" s="36" t="s">
        <v>76</v>
      </c>
      <c r="F204" s="129">
        <f>F205</f>
        <v>0</v>
      </c>
      <c r="G204" s="126"/>
      <c r="H204" s="103"/>
      <c r="I204" s="27"/>
      <c r="J204" s="2"/>
    </row>
    <row r="205" spans="1:10" ht="24.75" customHeight="1" hidden="1">
      <c r="A205" s="110" t="s">
        <v>78</v>
      </c>
      <c r="B205" s="14" t="s">
        <v>45</v>
      </c>
      <c r="C205" s="14" t="s">
        <v>378</v>
      </c>
      <c r="D205" s="14" t="s">
        <v>57</v>
      </c>
      <c r="E205" s="37" t="s">
        <v>58</v>
      </c>
      <c r="F205" s="129"/>
      <c r="G205" s="126" t="e">
        <f>#REF!</f>
        <v>#REF!</v>
      </c>
      <c r="H205" s="103" t="e">
        <f>#REF!</f>
        <v>#REF!</v>
      </c>
      <c r="I205" s="27"/>
      <c r="J205" s="2"/>
    </row>
    <row r="206" spans="1:10" ht="12.75">
      <c r="A206" s="110" t="s">
        <v>78</v>
      </c>
      <c r="B206" s="21" t="s">
        <v>91</v>
      </c>
      <c r="C206" s="21"/>
      <c r="D206" s="21"/>
      <c r="E206" s="39" t="s">
        <v>93</v>
      </c>
      <c r="F206" s="131">
        <f>F207+F238+F304</f>
        <v>8310.66</v>
      </c>
      <c r="G206" s="138" t="e">
        <f>G207+G238+G304</f>
        <v>#REF!</v>
      </c>
      <c r="H206" s="104" t="e">
        <f>H207+H238+H304</f>
        <v>#REF!</v>
      </c>
      <c r="I206" s="27"/>
      <c r="J206" s="2"/>
    </row>
    <row r="207" spans="1:10" ht="12.75">
      <c r="A207" s="110" t="s">
        <v>78</v>
      </c>
      <c r="B207" s="21" t="s">
        <v>92</v>
      </c>
      <c r="C207" s="21"/>
      <c r="D207" s="21"/>
      <c r="E207" s="39" t="s">
        <v>94</v>
      </c>
      <c r="F207" s="131">
        <f>F208+F228</f>
        <v>450</v>
      </c>
      <c r="G207" s="138" t="e">
        <f>G208+#REF!</f>
        <v>#REF!</v>
      </c>
      <c r="H207" s="104" t="e">
        <f>H208+#REF!</f>
        <v>#REF!</v>
      </c>
      <c r="I207" s="27"/>
      <c r="J207" s="2"/>
    </row>
    <row r="208" spans="1:10" ht="33.75">
      <c r="A208" s="110" t="s">
        <v>78</v>
      </c>
      <c r="B208" s="21" t="s">
        <v>92</v>
      </c>
      <c r="C208" s="21" t="s">
        <v>379</v>
      </c>
      <c r="D208" s="21"/>
      <c r="E208" s="39" t="s">
        <v>242</v>
      </c>
      <c r="F208" s="131">
        <f>F209</f>
        <v>140</v>
      </c>
      <c r="G208" s="138" t="e">
        <f>G209</f>
        <v>#REF!</v>
      </c>
      <c r="H208" s="104" t="e">
        <f>H209</f>
        <v>#REF!</v>
      </c>
      <c r="I208" s="27"/>
      <c r="J208" s="2"/>
    </row>
    <row r="209" spans="1:10" ht="12.75">
      <c r="A209" s="110" t="s">
        <v>78</v>
      </c>
      <c r="B209" s="14" t="s">
        <v>92</v>
      </c>
      <c r="C209" s="14" t="s">
        <v>380</v>
      </c>
      <c r="D209" s="14"/>
      <c r="E209" s="58" t="s">
        <v>147</v>
      </c>
      <c r="F209" s="129">
        <f>F210</f>
        <v>140</v>
      </c>
      <c r="G209" s="126" t="e">
        <f>#REF!</f>
        <v>#REF!</v>
      </c>
      <c r="H209" s="103" t="e">
        <f>#REF!</f>
        <v>#REF!</v>
      </c>
      <c r="I209" s="27"/>
      <c r="J209" s="2"/>
    </row>
    <row r="210" spans="1:10" ht="33.75">
      <c r="A210" s="110" t="s">
        <v>78</v>
      </c>
      <c r="B210" s="14" t="s">
        <v>92</v>
      </c>
      <c r="C210" s="14" t="s">
        <v>381</v>
      </c>
      <c r="D210" s="14"/>
      <c r="E210" s="36" t="s">
        <v>96</v>
      </c>
      <c r="F210" s="129">
        <f>F211</f>
        <v>140</v>
      </c>
      <c r="G210" s="126"/>
      <c r="H210" s="134"/>
      <c r="I210" s="27"/>
      <c r="J210" s="2"/>
    </row>
    <row r="211" spans="1:10" ht="12.75">
      <c r="A211" s="110" t="s">
        <v>78</v>
      </c>
      <c r="B211" s="14" t="s">
        <v>92</v>
      </c>
      <c r="C211" s="14" t="s">
        <v>382</v>
      </c>
      <c r="D211" s="14"/>
      <c r="E211" s="36" t="s">
        <v>290</v>
      </c>
      <c r="F211" s="129">
        <f>F212+F215+F219+F222+F227</f>
        <v>140</v>
      </c>
      <c r="G211" s="126"/>
      <c r="H211" s="134"/>
      <c r="I211" s="27"/>
      <c r="J211" s="2"/>
    </row>
    <row r="212" spans="1:10" ht="37.5" customHeight="1" hidden="1">
      <c r="A212" s="110" t="s">
        <v>78</v>
      </c>
      <c r="B212" s="14" t="s">
        <v>92</v>
      </c>
      <c r="C212" s="14" t="s">
        <v>383</v>
      </c>
      <c r="D212" s="14"/>
      <c r="E212" s="36" t="s">
        <v>148</v>
      </c>
      <c r="F212" s="129">
        <f>F213</f>
        <v>0</v>
      </c>
      <c r="G212" s="126"/>
      <c r="H212" s="134"/>
      <c r="I212" s="27"/>
      <c r="J212" s="2"/>
    </row>
    <row r="213" spans="1:10" ht="12.75" hidden="1">
      <c r="A213" s="110" t="s">
        <v>78</v>
      </c>
      <c r="B213" s="14" t="s">
        <v>92</v>
      </c>
      <c r="C213" s="14" t="s">
        <v>384</v>
      </c>
      <c r="D213" s="14"/>
      <c r="E213" s="36" t="s">
        <v>385</v>
      </c>
      <c r="F213" s="129">
        <f>F214</f>
        <v>0</v>
      </c>
      <c r="G213" s="126"/>
      <c r="H213" s="103"/>
      <c r="I213" s="27"/>
      <c r="J213" s="2"/>
    </row>
    <row r="214" spans="1:10" ht="22.5" hidden="1">
      <c r="A214" s="110" t="s">
        <v>78</v>
      </c>
      <c r="B214" s="14" t="s">
        <v>92</v>
      </c>
      <c r="C214" s="14" t="s">
        <v>384</v>
      </c>
      <c r="D214" s="14" t="s">
        <v>57</v>
      </c>
      <c r="E214" s="37" t="s">
        <v>58</v>
      </c>
      <c r="F214" s="129"/>
      <c r="G214" s="126" t="e">
        <f>#REF!</f>
        <v>#REF!</v>
      </c>
      <c r="H214" s="103" t="e">
        <f>#REF!</f>
        <v>#REF!</v>
      </c>
      <c r="I214" s="27"/>
      <c r="J214" s="2"/>
    </row>
    <row r="215" spans="1:10" ht="33.75">
      <c r="A215" s="110" t="s">
        <v>78</v>
      </c>
      <c r="B215" s="14" t="s">
        <v>92</v>
      </c>
      <c r="C215" s="14" t="s">
        <v>387</v>
      </c>
      <c r="D215" s="14"/>
      <c r="E215" s="63" t="s">
        <v>264</v>
      </c>
      <c r="F215" s="129">
        <f>F216</f>
        <v>110</v>
      </c>
      <c r="G215" s="126" t="e">
        <f>G218</f>
        <v>#REF!</v>
      </c>
      <c r="H215" s="103" t="e">
        <f>H218</f>
        <v>#REF!</v>
      </c>
      <c r="I215" s="27"/>
      <c r="J215" s="2"/>
    </row>
    <row r="216" spans="1:10" ht="12.75">
      <c r="A216" s="110" t="s">
        <v>78</v>
      </c>
      <c r="B216" s="14" t="s">
        <v>92</v>
      </c>
      <c r="C216" s="14" t="s">
        <v>386</v>
      </c>
      <c r="D216" s="14"/>
      <c r="E216" s="36" t="s">
        <v>385</v>
      </c>
      <c r="F216" s="129">
        <f>SUM(F217:F218)</f>
        <v>110</v>
      </c>
      <c r="G216" s="126"/>
      <c r="H216" s="103"/>
      <c r="I216" s="27"/>
      <c r="J216" s="2"/>
    </row>
    <row r="217" spans="1:10" ht="22.5">
      <c r="A217" s="110" t="s">
        <v>78</v>
      </c>
      <c r="B217" s="14" t="s">
        <v>92</v>
      </c>
      <c r="C217" s="14" t="s">
        <v>386</v>
      </c>
      <c r="D217" s="14" t="s">
        <v>57</v>
      </c>
      <c r="E217" s="37" t="s">
        <v>58</v>
      </c>
      <c r="F217" s="129">
        <v>110</v>
      </c>
      <c r="G217" s="126"/>
      <c r="H217" s="103"/>
      <c r="I217" s="27"/>
      <c r="J217" s="2"/>
    </row>
    <row r="218" spans="1:10" ht="12.75" hidden="1">
      <c r="A218" s="110" t="s">
        <v>78</v>
      </c>
      <c r="B218" s="14" t="s">
        <v>92</v>
      </c>
      <c r="C218" s="14" t="s">
        <v>386</v>
      </c>
      <c r="D218" s="14" t="s">
        <v>64</v>
      </c>
      <c r="E218" s="37" t="s">
        <v>65</v>
      </c>
      <c r="F218" s="129"/>
      <c r="G218" s="126" t="e">
        <f>#REF!</f>
        <v>#REF!</v>
      </c>
      <c r="H218" s="103" t="e">
        <f>#REF!</f>
        <v>#REF!</v>
      </c>
      <c r="I218" s="27"/>
      <c r="J218" s="2"/>
    </row>
    <row r="219" spans="1:10" ht="33.75" hidden="1">
      <c r="A219" s="110" t="s">
        <v>78</v>
      </c>
      <c r="B219" s="14" t="s">
        <v>92</v>
      </c>
      <c r="C219" s="14" t="s">
        <v>388</v>
      </c>
      <c r="D219" s="14"/>
      <c r="E219" s="63" t="s">
        <v>280</v>
      </c>
      <c r="F219" s="129">
        <f>F220</f>
        <v>0</v>
      </c>
      <c r="G219" s="126" t="e">
        <f>G221</f>
        <v>#REF!</v>
      </c>
      <c r="H219" s="102" t="e">
        <f>H221</f>
        <v>#REF!</v>
      </c>
      <c r="I219" s="27"/>
      <c r="J219" s="2"/>
    </row>
    <row r="220" spans="1:10" ht="12.75" hidden="1">
      <c r="A220" s="110" t="s">
        <v>78</v>
      </c>
      <c r="B220" s="14" t="s">
        <v>92</v>
      </c>
      <c r="C220" s="14" t="s">
        <v>389</v>
      </c>
      <c r="D220" s="14"/>
      <c r="E220" s="36" t="s">
        <v>385</v>
      </c>
      <c r="F220" s="129">
        <f>F221</f>
        <v>0</v>
      </c>
      <c r="G220" s="126"/>
      <c r="H220" s="102"/>
      <c r="I220" s="27"/>
      <c r="J220" s="2"/>
    </row>
    <row r="221" spans="1:10" ht="22.5" hidden="1">
      <c r="A221" s="110" t="s">
        <v>78</v>
      </c>
      <c r="B221" s="14" t="s">
        <v>92</v>
      </c>
      <c r="C221" s="14" t="s">
        <v>389</v>
      </c>
      <c r="D221" s="14" t="s">
        <v>57</v>
      </c>
      <c r="E221" s="37" t="s">
        <v>58</v>
      </c>
      <c r="F221" s="129"/>
      <c r="G221" s="126" t="e">
        <f>#REF!</f>
        <v>#REF!</v>
      </c>
      <c r="H221" s="102" t="e">
        <f>#REF!</f>
        <v>#REF!</v>
      </c>
      <c r="I221" s="27"/>
      <c r="J221" s="2"/>
    </row>
    <row r="222" spans="1:10" ht="12.75" hidden="1">
      <c r="A222" s="110" t="s">
        <v>78</v>
      </c>
      <c r="B222" s="14" t="s">
        <v>92</v>
      </c>
      <c r="C222" s="14" t="s">
        <v>390</v>
      </c>
      <c r="D222" s="14"/>
      <c r="E222" s="36" t="s">
        <v>281</v>
      </c>
      <c r="F222" s="129">
        <f>F223</f>
        <v>0</v>
      </c>
      <c r="G222" s="126" t="e">
        <f>G224</f>
        <v>#REF!</v>
      </c>
      <c r="H222" s="102" t="e">
        <f>H224</f>
        <v>#REF!</v>
      </c>
      <c r="I222" s="27"/>
      <c r="J222" s="2"/>
    </row>
    <row r="223" spans="1:10" ht="12.75" hidden="1">
      <c r="A223" s="110" t="s">
        <v>78</v>
      </c>
      <c r="B223" s="14" t="s">
        <v>92</v>
      </c>
      <c r="C223" s="14" t="s">
        <v>391</v>
      </c>
      <c r="D223" s="14"/>
      <c r="E223" s="36" t="s">
        <v>76</v>
      </c>
      <c r="F223" s="129">
        <f>F224</f>
        <v>0</v>
      </c>
      <c r="G223" s="126"/>
      <c r="H223" s="102"/>
      <c r="I223" s="27"/>
      <c r="J223" s="2"/>
    </row>
    <row r="224" spans="1:10" ht="12.75" hidden="1">
      <c r="A224" s="110" t="s">
        <v>78</v>
      </c>
      <c r="B224" s="14" t="s">
        <v>92</v>
      </c>
      <c r="C224" s="14" t="s">
        <v>391</v>
      </c>
      <c r="D224" s="14" t="s">
        <v>64</v>
      </c>
      <c r="E224" s="37" t="s">
        <v>65</v>
      </c>
      <c r="F224" s="129"/>
      <c r="G224" s="126" t="e">
        <f>#REF!</f>
        <v>#REF!</v>
      </c>
      <c r="H224" s="102" t="e">
        <f>#REF!</f>
        <v>#REF!</v>
      </c>
      <c r="I224" s="27"/>
      <c r="J224" s="2"/>
    </row>
    <row r="225" spans="1:10" ht="12.75">
      <c r="A225" s="110" t="s">
        <v>78</v>
      </c>
      <c r="B225" s="14" t="s">
        <v>92</v>
      </c>
      <c r="C225" s="14" t="s">
        <v>508</v>
      </c>
      <c r="D225" s="14"/>
      <c r="E225" s="36" t="s">
        <v>509</v>
      </c>
      <c r="F225" s="129">
        <f>F226</f>
        <v>30</v>
      </c>
      <c r="G225" s="126"/>
      <c r="H225" s="134"/>
      <c r="I225" s="27"/>
      <c r="J225" s="2"/>
    </row>
    <row r="226" spans="1:10" ht="12.75">
      <c r="A226" s="110" t="s">
        <v>78</v>
      </c>
      <c r="B226" s="14" t="s">
        <v>92</v>
      </c>
      <c r="C226" s="14" t="s">
        <v>510</v>
      </c>
      <c r="D226" s="14"/>
      <c r="E226" s="36" t="s">
        <v>76</v>
      </c>
      <c r="F226" s="129">
        <f>F227</f>
        <v>30</v>
      </c>
      <c r="G226" s="126"/>
      <c r="H226" s="134"/>
      <c r="I226" s="27"/>
      <c r="J226" s="2"/>
    </row>
    <row r="227" spans="1:10" ht="22.5">
      <c r="A227" s="110" t="s">
        <v>78</v>
      </c>
      <c r="B227" s="14" t="s">
        <v>92</v>
      </c>
      <c r="C227" s="14" t="s">
        <v>510</v>
      </c>
      <c r="D227" s="14" t="s">
        <v>57</v>
      </c>
      <c r="E227" s="37" t="s">
        <v>58</v>
      </c>
      <c r="F227" s="129">
        <v>30</v>
      </c>
      <c r="G227" s="126"/>
      <c r="H227" s="134"/>
      <c r="I227" s="27"/>
      <c r="J227" s="2"/>
    </row>
    <row r="228" spans="1:10" ht="45">
      <c r="A228" s="110" t="s">
        <v>78</v>
      </c>
      <c r="B228" s="21" t="s">
        <v>92</v>
      </c>
      <c r="C228" s="21" t="s">
        <v>526</v>
      </c>
      <c r="D228" s="21"/>
      <c r="E228" s="39" t="s">
        <v>518</v>
      </c>
      <c r="F228" s="131">
        <f>F229</f>
        <v>310</v>
      </c>
      <c r="G228" s="126"/>
      <c r="H228" s="134"/>
      <c r="I228" s="27"/>
      <c r="J228" s="2"/>
    </row>
    <row r="229" spans="1:10" ht="33.75">
      <c r="A229" s="110" t="s">
        <v>78</v>
      </c>
      <c r="B229" s="14" t="s">
        <v>92</v>
      </c>
      <c r="C229" s="14" t="s">
        <v>527</v>
      </c>
      <c r="D229" s="14"/>
      <c r="E229" s="58" t="s">
        <v>521</v>
      </c>
      <c r="F229" s="129">
        <f>F230</f>
        <v>310</v>
      </c>
      <c r="G229" s="126"/>
      <c r="H229" s="134"/>
      <c r="I229" s="27"/>
      <c r="J229" s="2"/>
    </row>
    <row r="230" spans="1:10" ht="22.5">
      <c r="A230" s="110" t="s">
        <v>78</v>
      </c>
      <c r="B230" s="14" t="s">
        <v>92</v>
      </c>
      <c r="C230" s="14" t="s">
        <v>528</v>
      </c>
      <c r="D230" s="14"/>
      <c r="E230" s="36" t="s">
        <v>519</v>
      </c>
      <c r="F230" s="129">
        <f>F231</f>
        <v>310</v>
      </c>
      <c r="G230" s="126"/>
      <c r="H230" s="134"/>
      <c r="I230" s="27"/>
      <c r="J230" s="2"/>
    </row>
    <row r="231" spans="1:10" ht="12.75">
      <c r="A231" s="110" t="s">
        <v>78</v>
      </c>
      <c r="B231" s="14" t="s">
        <v>92</v>
      </c>
      <c r="C231" s="14" t="s">
        <v>529</v>
      </c>
      <c r="D231" s="14"/>
      <c r="E231" s="36" t="s">
        <v>290</v>
      </c>
      <c r="F231" s="129">
        <f>F232+F235</f>
        <v>310</v>
      </c>
      <c r="G231" s="126"/>
      <c r="H231" s="134"/>
      <c r="I231" s="27"/>
      <c r="J231" s="2"/>
    </row>
    <row r="232" spans="1:10" ht="22.5">
      <c r="A232" s="110" t="s">
        <v>78</v>
      </c>
      <c r="B232" s="14" t="s">
        <v>92</v>
      </c>
      <c r="C232" s="14" t="s">
        <v>530</v>
      </c>
      <c r="D232" s="14"/>
      <c r="E232" s="58" t="s">
        <v>520</v>
      </c>
      <c r="F232" s="129">
        <f>F233</f>
        <v>280</v>
      </c>
      <c r="G232" s="126"/>
      <c r="H232" s="134"/>
      <c r="I232" s="27"/>
      <c r="J232" s="2"/>
    </row>
    <row r="233" spans="1:10" ht="12.75">
      <c r="A233" s="110" t="s">
        <v>78</v>
      </c>
      <c r="B233" s="14" t="s">
        <v>92</v>
      </c>
      <c r="C233" s="14" t="s">
        <v>531</v>
      </c>
      <c r="D233" s="14"/>
      <c r="E233" s="36" t="s">
        <v>76</v>
      </c>
      <c r="F233" s="129">
        <f>F234</f>
        <v>280</v>
      </c>
      <c r="G233" s="126"/>
      <c r="H233" s="134"/>
      <c r="I233" s="27"/>
      <c r="J233" s="2"/>
    </row>
    <row r="234" spans="1:10" ht="22.5">
      <c r="A234" s="110" t="s">
        <v>78</v>
      </c>
      <c r="B234" s="14" t="s">
        <v>92</v>
      </c>
      <c r="C234" s="14" t="s">
        <v>531</v>
      </c>
      <c r="D234" s="14" t="s">
        <v>57</v>
      </c>
      <c r="E234" s="37" t="s">
        <v>58</v>
      </c>
      <c r="F234" s="129">
        <v>280</v>
      </c>
      <c r="G234" s="126"/>
      <c r="H234" s="134"/>
      <c r="I234" s="27"/>
      <c r="J234" s="2"/>
    </row>
    <row r="235" spans="1:10" ht="12.75">
      <c r="A235" s="110" t="s">
        <v>78</v>
      </c>
      <c r="B235" s="14" t="s">
        <v>92</v>
      </c>
      <c r="C235" s="14" t="s">
        <v>532</v>
      </c>
      <c r="D235" s="14"/>
      <c r="E235" s="58" t="s">
        <v>522</v>
      </c>
      <c r="F235" s="129">
        <f>F236</f>
        <v>30</v>
      </c>
      <c r="G235" s="126"/>
      <c r="H235" s="134"/>
      <c r="I235" s="27"/>
      <c r="J235" s="2"/>
    </row>
    <row r="236" spans="1:10" ht="12.75">
      <c r="A236" s="110" t="s">
        <v>78</v>
      </c>
      <c r="B236" s="14" t="s">
        <v>92</v>
      </c>
      <c r="C236" s="14" t="s">
        <v>533</v>
      </c>
      <c r="D236" s="14"/>
      <c r="E236" s="36" t="s">
        <v>76</v>
      </c>
      <c r="F236" s="129">
        <f>F237</f>
        <v>30</v>
      </c>
      <c r="G236" s="126"/>
      <c r="H236" s="134"/>
      <c r="I236" s="27"/>
      <c r="J236" s="2"/>
    </row>
    <row r="237" spans="1:10" ht="22.5">
      <c r="A237" s="110" t="s">
        <v>78</v>
      </c>
      <c r="B237" s="14" t="s">
        <v>92</v>
      </c>
      <c r="C237" s="14" t="s">
        <v>533</v>
      </c>
      <c r="D237" s="14" t="s">
        <v>57</v>
      </c>
      <c r="E237" s="37" t="s">
        <v>58</v>
      </c>
      <c r="F237" s="129">
        <v>30</v>
      </c>
      <c r="G237" s="126"/>
      <c r="H237" s="134"/>
      <c r="I237" s="27"/>
      <c r="J237" s="2"/>
    </row>
    <row r="238" spans="1:10" ht="11.25" customHeight="1">
      <c r="A238" s="110" t="s">
        <v>78</v>
      </c>
      <c r="B238" s="21" t="s">
        <v>97</v>
      </c>
      <c r="C238" s="21"/>
      <c r="D238" s="14"/>
      <c r="E238" s="39" t="s">
        <v>98</v>
      </c>
      <c r="F238" s="131">
        <f>F239+F246+F257+F283+F296</f>
        <v>1650</v>
      </c>
      <c r="G238" s="138" t="e">
        <f>G239+G246+G257+G283+G296</f>
        <v>#REF!</v>
      </c>
      <c r="H238" s="104" t="e">
        <f>H239+H246+H257+H283+H296</f>
        <v>#REF!</v>
      </c>
      <c r="I238" s="46"/>
      <c r="J238" s="2"/>
    </row>
    <row r="239" spans="1:10" ht="33.75" hidden="1">
      <c r="A239" s="110" t="s">
        <v>78</v>
      </c>
      <c r="B239" s="21" t="s">
        <v>97</v>
      </c>
      <c r="C239" s="21" t="s">
        <v>379</v>
      </c>
      <c r="D239" s="21"/>
      <c r="E239" s="39" t="s">
        <v>242</v>
      </c>
      <c r="F239" s="131">
        <f aca="true" t="shared" si="15" ref="F239:F244">F240</f>
        <v>0</v>
      </c>
      <c r="G239" s="138" t="e">
        <f>#REF!+G240</f>
        <v>#REF!</v>
      </c>
      <c r="H239" s="104" t="e">
        <f>#REF!+H240</f>
        <v>#REF!</v>
      </c>
      <c r="I239" s="44"/>
      <c r="J239" s="2"/>
    </row>
    <row r="240" spans="1:10" ht="22.5" hidden="1">
      <c r="A240" s="110" t="s">
        <v>78</v>
      </c>
      <c r="B240" s="14" t="s">
        <v>97</v>
      </c>
      <c r="C240" s="14" t="s">
        <v>392</v>
      </c>
      <c r="D240" s="14"/>
      <c r="E240" s="58" t="s">
        <v>154</v>
      </c>
      <c r="F240" s="131">
        <f t="shared" si="15"/>
        <v>0</v>
      </c>
      <c r="G240" s="138" t="e">
        <f>G244</f>
        <v>#REF!</v>
      </c>
      <c r="H240" s="104" t="e">
        <f>H244</f>
        <v>#REF!</v>
      </c>
      <c r="I240" s="27"/>
      <c r="J240" s="2"/>
    </row>
    <row r="241" spans="1:10" ht="22.5" hidden="1">
      <c r="A241" s="110" t="s">
        <v>78</v>
      </c>
      <c r="B241" s="14" t="s">
        <v>97</v>
      </c>
      <c r="C241" s="14" t="s">
        <v>393</v>
      </c>
      <c r="D241" s="14"/>
      <c r="E241" s="37" t="s">
        <v>115</v>
      </c>
      <c r="F241" s="131">
        <f t="shared" si="15"/>
        <v>0</v>
      </c>
      <c r="G241" s="138"/>
      <c r="H241" s="104"/>
      <c r="I241" s="27"/>
      <c r="J241" s="2"/>
    </row>
    <row r="242" spans="1:10" ht="12.75" hidden="1">
      <c r="A242" s="110" t="s">
        <v>78</v>
      </c>
      <c r="B242" s="14" t="s">
        <v>97</v>
      </c>
      <c r="C242" s="14" t="s">
        <v>394</v>
      </c>
      <c r="D242" s="14"/>
      <c r="E242" s="36" t="s">
        <v>290</v>
      </c>
      <c r="F242" s="131">
        <f t="shared" si="15"/>
        <v>0</v>
      </c>
      <c r="G242" s="138"/>
      <c r="H242" s="104"/>
      <c r="I242" s="27"/>
      <c r="J242" s="2"/>
    </row>
    <row r="243" spans="1:10" ht="22.5" hidden="1">
      <c r="A243" s="110" t="s">
        <v>78</v>
      </c>
      <c r="B243" s="14" t="s">
        <v>97</v>
      </c>
      <c r="C243" s="14" t="s">
        <v>395</v>
      </c>
      <c r="D243" s="14"/>
      <c r="E243" s="36" t="s">
        <v>273</v>
      </c>
      <c r="F243" s="131">
        <f t="shared" si="15"/>
        <v>0</v>
      </c>
      <c r="G243" s="138"/>
      <c r="H243" s="104"/>
      <c r="I243" s="27"/>
      <c r="J243" s="2"/>
    </row>
    <row r="244" spans="1:10" ht="12.75" hidden="1">
      <c r="A244" s="110" t="s">
        <v>78</v>
      </c>
      <c r="B244" s="14" t="s">
        <v>97</v>
      </c>
      <c r="C244" s="14" t="s">
        <v>396</v>
      </c>
      <c r="D244" s="14"/>
      <c r="E244" s="36" t="s">
        <v>76</v>
      </c>
      <c r="F244" s="131">
        <f t="shared" si="15"/>
        <v>0</v>
      </c>
      <c r="G244" s="138" t="e">
        <f>#REF!</f>
        <v>#REF!</v>
      </c>
      <c r="H244" s="104" t="e">
        <f>#REF!</f>
        <v>#REF!</v>
      </c>
      <c r="I244" s="27"/>
      <c r="J244" s="2"/>
    </row>
    <row r="245" spans="1:10" ht="22.5" hidden="1">
      <c r="A245" s="110" t="s">
        <v>78</v>
      </c>
      <c r="B245" s="14" t="s">
        <v>97</v>
      </c>
      <c r="C245" s="14" t="s">
        <v>396</v>
      </c>
      <c r="D245" s="14" t="s">
        <v>57</v>
      </c>
      <c r="E245" s="37" t="s">
        <v>58</v>
      </c>
      <c r="F245" s="129"/>
      <c r="G245" s="126" t="e">
        <f>#REF!</f>
        <v>#REF!</v>
      </c>
      <c r="H245" s="103" t="e">
        <f>#REF!</f>
        <v>#REF!</v>
      </c>
      <c r="I245" s="27"/>
      <c r="J245" s="2"/>
    </row>
    <row r="246" spans="1:10" ht="22.5" hidden="1">
      <c r="A246" s="110" t="s">
        <v>78</v>
      </c>
      <c r="B246" s="21" t="s">
        <v>97</v>
      </c>
      <c r="C246" s="21" t="s">
        <v>292</v>
      </c>
      <c r="D246" s="21"/>
      <c r="E246" s="39" t="s">
        <v>109</v>
      </c>
      <c r="F246" s="131">
        <f>F247</f>
        <v>0</v>
      </c>
      <c r="G246" s="138" t="e">
        <f>G247</f>
        <v>#REF!</v>
      </c>
      <c r="H246" s="104" t="e">
        <f>H247</f>
        <v>#REF!</v>
      </c>
      <c r="I246" s="27"/>
      <c r="J246" s="2"/>
    </row>
    <row r="247" spans="1:10" ht="22.5" hidden="1">
      <c r="A247" s="110" t="s">
        <v>78</v>
      </c>
      <c r="B247" s="14" t="s">
        <v>97</v>
      </c>
      <c r="C247" s="14" t="s">
        <v>397</v>
      </c>
      <c r="D247" s="14"/>
      <c r="E247" s="58" t="s">
        <v>112</v>
      </c>
      <c r="F247" s="129">
        <f>F248</f>
        <v>0</v>
      </c>
      <c r="G247" s="126" t="e">
        <f>G251+#REF!</f>
        <v>#REF!</v>
      </c>
      <c r="H247" s="103" t="e">
        <f>H251+#REF!</f>
        <v>#REF!</v>
      </c>
      <c r="I247" s="27"/>
      <c r="J247" s="2"/>
    </row>
    <row r="248" spans="1:10" ht="12.75" hidden="1">
      <c r="A248" s="110" t="s">
        <v>78</v>
      </c>
      <c r="B248" s="14" t="s">
        <v>97</v>
      </c>
      <c r="C248" s="14" t="s">
        <v>398</v>
      </c>
      <c r="D248" s="14"/>
      <c r="E248" s="36" t="s">
        <v>173</v>
      </c>
      <c r="F248" s="129">
        <f>F249</f>
        <v>0</v>
      </c>
      <c r="G248" s="126"/>
      <c r="H248" s="103"/>
      <c r="I248" s="27"/>
      <c r="J248" s="2"/>
    </row>
    <row r="249" spans="1:10" ht="12.75" hidden="1">
      <c r="A249" s="110" t="s">
        <v>78</v>
      </c>
      <c r="B249" s="14" t="s">
        <v>97</v>
      </c>
      <c r="C249" s="144" t="s">
        <v>399</v>
      </c>
      <c r="D249" s="14"/>
      <c r="E249" s="36" t="s">
        <v>290</v>
      </c>
      <c r="F249" s="129">
        <f>F250+F254</f>
        <v>0</v>
      </c>
      <c r="G249" s="126"/>
      <c r="H249" s="103"/>
      <c r="I249" s="27"/>
      <c r="J249" s="2"/>
    </row>
    <row r="250" spans="1:10" ht="22.5" hidden="1">
      <c r="A250" s="110" t="s">
        <v>78</v>
      </c>
      <c r="B250" s="14" t="s">
        <v>97</v>
      </c>
      <c r="C250" s="14" t="s">
        <v>400</v>
      </c>
      <c r="D250" s="14"/>
      <c r="E250" s="36" t="s">
        <v>171</v>
      </c>
      <c r="F250" s="129">
        <f>F251</f>
        <v>0</v>
      </c>
      <c r="G250" s="126"/>
      <c r="H250" s="103"/>
      <c r="I250" s="27"/>
      <c r="J250" s="2"/>
    </row>
    <row r="251" spans="1:10" ht="12.75" hidden="1">
      <c r="A251" s="110" t="s">
        <v>78</v>
      </c>
      <c r="B251" s="14" t="s">
        <v>97</v>
      </c>
      <c r="C251" s="144" t="s">
        <v>401</v>
      </c>
      <c r="D251" s="14"/>
      <c r="E251" s="36" t="s">
        <v>76</v>
      </c>
      <c r="F251" s="129">
        <f>SUM(F252:F253)</f>
        <v>0</v>
      </c>
      <c r="G251" s="126" t="e">
        <f>#REF!+G254</f>
        <v>#REF!</v>
      </c>
      <c r="H251" s="103" t="e">
        <f>#REF!+H254</f>
        <v>#REF!</v>
      </c>
      <c r="I251" s="27"/>
      <c r="J251" s="2"/>
    </row>
    <row r="252" spans="1:10" ht="22.5" hidden="1">
      <c r="A252" s="110" t="s">
        <v>78</v>
      </c>
      <c r="B252" s="14" t="s">
        <v>97</v>
      </c>
      <c r="C252" s="14" t="s">
        <v>401</v>
      </c>
      <c r="D252" s="14" t="s">
        <v>57</v>
      </c>
      <c r="E252" s="37" t="s">
        <v>58</v>
      </c>
      <c r="F252" s="129"/>
      <c r="G252" s="126" t="e">
        <f>#REF!</f>
        <v>#REF!</v>
      </c>
      <c r="H252" s="103" t="e">
        <f>#REF!</f>
        <v>#REF!</v>
      </c>
      <c r="I252" s="27"/>
      <c r="J252" s="2"/>
    </row>
    <row r="253" spans="1:10" ht="12.75" hidden="1">
      <c r="A253" s="110" t="s">
        <v>78</v>
      </c>
      <c r="B253" s="14" t="s">
        <v>97</v>
      </c>
      <c r="C253" s="14" t="s">
        <v>401</v>
      </c>
      <c r="D253" s="14" t="s">
        <v>87</v>
      </c>
      <c r="E253" s="36" t="s">
        <v>88</v>
      </c>
      <c r="F253" s="129"/>
      <c r="G253" s="126" t="e">
        <f>#REF!</f>
        <v>#REF!</v>
      </c>
      <c r="H253" s="103" t="e">
        <f>#REF!</f>
        <v>#REF!</v>
      </c>
      <c r="I253" s="27"/>
      <c r="J253" s="2"/>
    </row>
    <row r="254" spans="1:10" ht="33.75" hidden="1">
      <c r="A254" s="110" t="s">
        <v>78</v>
      </c>
      <c r="B254" s="14" t="s">
        <v>97</v>
      </c>
      <c r="C254" s="14" t="s">
        <v>403</v>
      </c>
      <c r="D254" s="14"/>
      <c r="E254" s="36" t="s">
        <v>402</v>
      </c>
      <c r="F254" s="129">
        <f>F255</f>
        <v>0</v>
      </c>
      <c r="G254" s="126" t="e">
        <f>G256</f>
        <v>#REF!</v>
      </c>
      <c r="H254" s="103" t="e">
        <f>H256</f>
        <v>#REF!</v>
      </c>
      <c r="I254" s="27"/>
      <c r="J254" s="2"/>
    </row>
    <row r="255" spans="1:10" ht="12.75" hidden="1">
      <c r="A255" s="110" t="s">
        <v>78</v>
      </c>
      <c r="B255" s="14" t="s">
        <v>97</v>
      </c>
      <c r="C255" s="144" t="s">
        <v>404</v>
      </c>
      <c r="D255" s="14"/>
      <c r="E255" s="36" t="s">
        <v>76</v>
      </c>
      <c r="F255" s="129">
        <f>F256</f>
        <v>0</v>
      </c>
      <c r="G255" s="126"/>
      <c r="H255" s="103"/>
      <c r="I255" s="27"/>
      <c r="J255" s="2"/>
    </row>
    <row r="256" spans="1:10" ht="22.5" hidden="1">
      <c r="A256" s="110" t="s">
        <v>78</v>
      </c>
      <c r="B256" s="14" t="s">
        <v>97</v>
      </c>
      <c r="C256" s="14" t="s">
        <v>403</v>
      </c>
      <c r="D256" s="14" t="s">
        <v>57</v>
      </c>
      <c r="E256" s="37" t="s">
        <v>58</v>
      </c>
      <c r="F256" s="129"/>
      <c r="G256" s="126" t="e">
        <f>#REF!</f>
        <v>#REF!</v>
      </c>
      <c r="H256" s="103" t="e">
        <f>#REF!</f>
        <v>#REF!</v>
      </c>
      <c r="I256" s="27"/>
      <c r="J256" s="2"/>
    </row>
    <row r="257" spans="1:10" ht="22.5">
      <c r="A257" s="110" t="s">
        <v>78</v>
      </c>
      <c r="B257" s="21" t="s">
        <v>97</v>
      </c>
      <c r="C257" s="21" t="s">
        <v>405</v>
      </c>
      <c r="D257" s="21"/>
      <c r="E257" s="214" t="s">
        <v>243</v>
      </c>
      <c r="F257" s="131">
        <f>F258</f>
        <v>1350</v>
      </c>
      <c r="G257" s="138" t="e">
        <f>G258</f>
        <v>#REF!</v>
      </c>
      <c r="H257" s="104" t="e">
        <f>H258</f>
        <v>#REF!</v>
      </c>
      <c r="I257" s="27"/>
      <c r="J257" s="2"/>
    </row>
    <row r="258" spans="1:10" ht="12.75">
      <c r="A258" s="110" t="s">
        <v>78</v>
      </c>
      <c r="B258" s="14" t="s">
        <v>97</v>
      </c>
      <c r="C258" s="14" t="s">
        <v>406</v>
      </c>
      <c r="D258" s="14"/>
      <c r="E258" s="58" t="s">
        <v>190</v>
      </c>
      <c r="F258" s="129">
        <f>F259+F267+F278</f>
        <v>1350</v>
      </c>
      <c r="G258" s="126" t="e">
        <f>G262</f>
        <v>#REF!</v>
      </c>
      <c r="H258" s="103" t="e">
        <f>H262</f>
        <v>#REF!</v>
      </c>
      <c r="I258" s="27"/>
      <c r="J258" s="2"/>
    </row>
    <row r="259" spans="1:10" ht="22.5">
      <c r="A259" s="110" t="s">
        <v>78</v>
      </c>
      <c r="B259" s="14" t="s">
        <v>97</v>
      </c>
      <c r="C259" s="14" t="s">
        <v>407</v>
      </c>
      <c r="D259" s="14"/>
      <c r="E259" s="36" t="s">
        <v>261</v>
      </c>
      <c r="F259" s="129">
        <f>F260</f>
        <v>1350</v>
      </c>
      <c r="G259" s="126"/>
      <c r="H259" s="134"/>
      <c r="I259" s="27"/>
      <c r="J259" s="2"/>
    </row>
    <row r="260" spans="1:10" ht="12.75">
      <c r="A260" s="110" t="s">
        <v>78</v>
      </c>
      <c r="B260" s="14" t="s">
        <v>97</v>
      </c>
      <c r="C260" s="14" t="s">
        <v>408</v>
      </c>
      <c r="D260" s="14"/>
      <c r="E260" s="36" t="s">
        <v>290</v>
      </c>
      <c r="F260" s="129">
        <f>F261+F264</f>
        <v>1350</v>
      </c>
      <c r="G260" s="126"/>
      <c r="H260" s="134"/>
      <c r="I260" s="27"/>
      <c r="J260" s="2"/>
    </row>
    <row r="261" spans="1:10" ht="27.75" customHeight="1">
      <c r="A261" s="110" t="s">
        <v>78</v>
      </c>
      <c r="B261" s="14" t="s">
        <v>97</v>
      </c>
      <c r="C261" s="14" t="s">
        <v>409</v>
      </c>
      <c r="D261" s="14"/>
      <c r="E261" s="146" t="s">
        <v>247</v>
      </c>
      <c r="F261" s="129">
        <f>F262</f>
        <v>150</v>
      </c>
      <c r="G261" s="126"/>
      <c r="H261" s="134"/>
      <c r="I261" s="27"/>
      <c r="J261" s="2"/>
    </row>
    <row r="262" spans="1:10" ht="12.75">
      <c r="A262" s="110" t="s">
        <v>78</v>
      </c>
      <c r="B262" s="14" t="s">
        <v>97</v>
      </c>
      <c r="C262" s="14" t="s">
        <v>410</v>
      </c>
      <c r="D262" s="14"/>
      <c r="E262" s="36" t="s">
        <v>76</v>
      </c>
      <c r="F262" s="129">
        <f>F263</f>
        <v>150</v>
      </c>
      <c r="G262" s="126" t="e">
        <f>#REF!+G267+G278</f>
        <v>#REF!</v>
      </c>
      <c r="H262" s="102" t="e">
        <f>#REF!+H267+H278</f>
        <v>#REF!</v>
      </c>
      <c r="I262" s="27"/>
      <c r="J262" s="2"/>
    </row>
    <row r="263" spans="1:10" ht="22.5">
      <c r="A263" s="110" t="s">
        <v>78</v>
      </c>
      <c r="B263" s="14" t="s">
        <v>97</v>
      </c>
      <c r="C263" s="14" t="s">
        <v>410</v>
      </c>
      <c r="D263" s="14" t="s">
        <v>57</v>
      </c>
      <c r="E263" s="37" t="s">
        <v>58</v>
      </c>
      <c r="F263" s="129">
        <f>100+50+1200-1200</f>
        <v>150</v>
      </c>
      <c r="G263" s="126" t="e">
        <f>#REF!</f>
        <v>#REF!</v>
      </c>
      <c r="H263" s="103" t="e">
        <f>#REF!</f>
        <v>#REF!</v>
      </c>
      <c r="I263" s="27">
        <v>-1200</v>
      </c>
      <c r="J263" s="2"/>
    </row>
    <row r="264" spans="1:10" ht="26.25" customHeight="1">
      <c r="A264" s="110" t="s">
        <v>78</v>
      </c>
      <c r="B264" s="14" t="s">
        <v>97</v>
      </c>
      <c r="C264" s="14" t="s">
        <v>535</v>
      </c>
      <c r="D264" s="14"/>
      <c r="E264" s="58" t="s">
        <v>536</v>
      </c>
      <c r="F264" s="129">
        <f>F265</f>
        <v>1200</v>
      </c>
      <c r="G264" s="126"/>
      <c r="H264" s="132"/>
      <c r="I264" s="27"/>
      <c r="J264" s="2"/>
    </row>
    <row r="265" spans="1:10" ht="12.75">
      <c r="A265" s="110" t="s">
        <v>78</v>
      </c>
      <c r="B265" s="14" t="s">
        <v>97</v>
      </c>
      <c r="C265" s="14" t="s">
        <v>537</v>
      </c>
      <c r="D265" s="14"/>
      <c r="E265" s="36" t="s">
        <v>76</v>
      </c>
      <c r="F265" s="129">
        <f>F266</f>
        <v>1200</v>
      </c>
      <c r="G265" s="126"/>
      <c r="H265" s="132"/>
      <c r="I265" s="27"/>
      <c r="J265" s="2"/>
    </row>
    <row r="266" spans="1:10" ht="22.5">
      <c r="A266" s="110" t="s">
        <v>78</v>
      </c>
      <c r="B266" s="14" t="s">
        <v>97</v>
      </c>
      <c r="C266" s="14" t="s">
        <v>537</v>
      </c>
      <c r="D266" s="14" t="s">
        <v>57</v>
      </c>
      <c r="E266" s="37" t="s">
        <v>58</v>
      </c>
      <c r="F266" s="129">
        <v>1200</v>
      </c>
      <c r="G266" s="126"/>
      <c r="H266" s="132"/>
      <c r="I266" s="27">
        <v>1200</v>
      </c>
      <c r="J266" s="2"/>
    </row>
    <row r="267" spans="1:10" ht="12.75">
      <c r="A267" s="110" t="s">
        <v>78</v>
      </c>
      <c r="B267" s="14" t="s">
        <v>97</v>
      </c>
      <c r="C267" s="14" t="s">
        <v>411</v>
      </c>
      <c r="D267" s="14"/>
      <c r="E267" s="72" t="s">
        <v>262</v>
      </c>
      <c r="F267" s="130">
        <f>F268</f>
        <v>0</v>
      </c>
      <c r="G267" s="139" t="e">
        <f>G269+G272+G275</f>
        <v>#REF!</v>
      </c>
      <c r="H267" s="130" t="e">
        <f>H269+H272+H275</f>
        <v>#REF!</v>
      </c>
      <c r="I267" s="27"/>
      <c r="J267" s="2"/>
    </row>
    <row r="268" spans="1:10" ht="12.75">
      <c r="A268" s="110" t="s">
        <v>78</v>
      </c>
      <c r="B268" s="14" t="s">
        <v>97</v>
      </c>
      <c r="C268" s="14" t="s">
        <v>412</v>
      </c>
      <c r="D268" s="14"/>
      <c r="E268" s="36" t="s">
        <v>290</v>
      </c>
      <c r="F268" s="130">
        <f>F269+F272+F275</f>
        <v>0</v>
      </c>
      <c r="G268" s="139"/>
      <c r="H268" s="145"/>
      <c r="I268" s="27"/>
      <c r="J268" s="2"/>
    </row>
    <row r="269" spans="1:10" ht="12.75">
      <c r="A269" s="110" t="s">
        <v>78</v>
      </c>
      <c r="B269" s="14" t="s">
        <v>97</v>
      </c>
      <c r="C269" s="14" t="s">
        <v>413</v>
      </c>
      <c r="D269" s="14"/>
      <c r="E269" s="60" t="s">
        <v>485</v>
      </c>
      <c r="F269" s="130">
        <f>F270</f>
        <v>0</v>
      </c>
      <c r="G269" s="139" t="e">
        <f>G271</f>
        <v>#REF!</v>
      </c>
      <c r="H269" s="106" t="e">
        <f>H271</f>
        <v>#REF!</v>
      </c>
      <c r="I269" s="27"/>
      <c r="J269" s="2"/>
    </row>
    <row r="270" spans="1:10" ht="12.75">
      <c r="A270" s="110" t="s">
        <v>78</v>
      </c>
      <c r="B270" s="14" t="s">
        <v>97</v>
      </c>
      <c r="C270" s="14" t="s">
        <v>489</v>
      </c>
      <c r="D270" s="14"/>
      <c r="E270" s="36" t="s">
        <v>348</v>
      </c>
      <c r="F270" s="130">
        <f>F271</f>
        <v>0</v>
      </c>
      <c r="G270" s="139"/>
      <c r="H270" s="106"/>
      <c r="I270" s="27"/>
      <c r="J270" s="2"/>
    </row>
    <row r="271" spans="1:10" ht="22.5">
      <c r="A271" s="110" t="s">
        <v>78</v>
      </c>
      <c r="B271" s="14" t="s">
        <v>97</v>
      </c>
      <c r="C271" s="14" t="s">
        <v>489</v>
      </c>
      <c r="D271" s="14" t="s">
        <v>87</v>
      </c>
      <c r="E271" s="36" t="s">
        <v>484</v>
      </c>
      <c r="F271" s="130">
        <f>2650-650-1400-600</f>
        <v>0</v>
      </c>
      <c r="G271" s="139" t="e">
        <f>#REF!</f>
        <v>#REF!</v>
      </c>
      <c r="H271" s="106" t="e">
        <f>#REF!</f>
        <v>#REF!</v>
      </c>
      <c r="I271" s="27">
        <v>-600</v>
      </c>
      <c r="J271" s="2"/>
    </row>
    <row r="272" spans="1:10" ht="22.5" hidden="1">
      <c r="A272" s="110" t="s">
        <v>78</v>
      </c>
      <c r="B272" s="14" t="s">
        <v>97</v>
      </c>
      <c r="C272" s="14" t="s">
        <v>414</v>
      </c>
      <c r="D272" s="14"/>
      <c r="E272" s="36" t="s">
        <v>270</v>
      </c>
      <c r="F272" s="130">
        <f>F273</f>
        <v>0</v>
      </c>
      <c r="G272" s="139" t="e">
        <f>G274</f>
        <v>#REF!</v>
      </c>
      <c r="H272" s="130" t="e">
        <f>H274</f>
        <v>#REF!</v>
      </c>
      <c r="I272" s="27"/>
      <c r="J272" s="2"/>
    </row>
    <row r="273" spans="1:10" ht="12.75" hidden="1">
      <c r="A273" s="110" t="s">
        <v>78</v>
      </c>
      <c r="B273" s="14" t="s">
        <v>97</v>
      </c>
      <c r="C273" s="14" t="s">
        <v>415</v>
      </c>
      <c r="D273" s="14"/>
      <c r="E273" s="36" t="s">
        <v>76</v>
      </c>
      <c r="F273" s="130">
        <f>F274</f>
        <v>0</v>
      </c>
      <c r="G273" s="139"/>
      <c r="H273" s="130"/>
      <c r="I273" s="27"/>
      <c r="J273" s="2"/>
    </row>
    <row r="274" spans="1:10" ht="22.5" hidden="1">
      <c r="A274" s="110" t="s">
        <v>78</v>
      </c>
      <c r="B274" s="14" t="s">
        <v>97</v>
      </c>
      <c r="C274" s="14" t="s">
        <v>415</v>
      </c>
      <c r="D274" s="14" t="s">
        <v>57</v>
      </c>
      <c r="E274" s="37" t="s">
        <v>58</v>
      </c>
      <c r="F274" s="130"/>
      <c r="G274" s="139" t="e">
        <f>#REF!</f>
        <v>#REF!</v>
      </c>
      <c r="H274" s="130" t="e">
        <f>#REF!</f>
        <v>#REF!</v>
      </c>
      <c r="I274" s="27"/>
      <c r="J274" s="2"/>
    </row>
    <row r="275" spans="1:10" ht="22.5" hidden="1">
      <c r="A275" s="110" t="s">
        <v>78</v>
      </c>
      <c r="B275" s="14" t="s">
        <v>97</v>
      </c>
      <c r="C275" s="14" t="s">
        <v>416</v>
      </c>
      <c r="D275" s="14"/>
      <c r="E275" s="36" t="s">
        <v>271</v>
      </c>
      <c r="F275" s="130">
        <f>F276</f>
        <v>0</v>
      </c>
      <c r="G275" s="139" t="e">
        <f>G277</f>
        <v>#REF!</v>
      </c>
      <c r="H275" s="130" t="e">
        <f>H277</f>
        <v>#REF!</v>
      </c>
      <c r="I275" s="27"/>
      <c r="J275" s="2"/>
    </row>
    <row r="276" spans="1:10" ht="12.75" hidden="1">
      <c r="A276" s="110" t="s">
        <v>78</v>
      </c>
      <c r="B276" s="14" t="s">
        <v>97</v>
      </c>
      <c r="C276" s="14" t="s">
        <v>417</v>
      </c>
      <c r="D276" s="14"/>
      <c r="E276" s="36" t="s">
        <v>76</v>
      </c>
      <c r="F276" s="130">
        <f>F277</f>
        <v>0</v>
      </c>
      <c r="G276" s="139"/>
      <c r="H276" s="130"/>
      <c r="I276" s="27"/>
      <c r="J276" s="2"/>
    </row>
    <row r="277" spans="1:10" ht="12.75" hidden="1">
      <c r="A277" s="110" t="s">
        <v>78</v>
      </c>
      <c r="B277" s="14" t="s">
        <v>97</v>
      </c>
      <c r="C277" s="14" t="s">
        <v>417</v>
      </c>
      <c r="D277" s="14" t="s">
        <v>87</v>
      </c>
      <c r="E277" s="36" t="s">
        <v>88</v>
      </c>
      <c r="F277" s="130"/>
      <c r="G277" s="139" t="e">
        <f>#REF!</f>
        <v>#REF!</v>
      </c>
      <c r="H277" s="130" t="e">
        <f>#REF!</f>
        <v>#REF!</v>
      </c>
      <c r="I277" s="27"/>
      <c r="J277" s="2"/>
    </row>
    <row r="278" spans="1:10" ht="22.5" hidden="1">
      <c r="A278" s="110" t="s">
        <v>78</v>
      </c>
      <c r="B278" s="14" t="s">
        <v>97</v>
      </c>
      <c r="C278" s="14" t="s">
        <v>418</v>
      </c>
      <c r="D278" s="14"/>
      <c r="E278" s="36" t="s">
        <v>114</v>
      </c>
      <c r="F278" s="129">
        <f>F279</f>
        <v>0</v>
      </c>
      <c r="G278" s="126" t="e">
        <f>G280</f>
        <v>#REF!</v>
      </c>
      <c r="H278" s="102" t="e">
        <f>H280</f>
        <v>#REF!</v>
      </c>
      <c r="I278" s="27"/>
      <c r="J278" s="2"/>
    </row>
    <row r="279" spans="1:10" ht="12.75" hidden="1">
      <c r="A279" s="110" t="s">
        <v>78</v>
      </c>
      <c r="B279" s="14" t="s">
        <v>97</v>
      </c>
      <c r="C279" s="14" t="s">
        <v>419</v>
      </c>
      <c r="D279" s="14"/>
      <c r="E279" s="36" t="s">
        <v>290</v>
      </c>
      <c r="F279" s="129">
        <f>F280</f>
        <v>0</v>
      </c>
      <c r="G279" s="126"/>
      <c r="H279" s="102"/>
      <c r="I279" s="27"/>
      <c r="J279" s="2"/>
    </row>
    <row r="280" spans="1:10" ht="22.5" hidden="1">
      <c r="A280" s="110" t="s">
        <v>78</v>
      </c>
      <c r="B280" s="14" t="s">
        <v>97</v>
      </c>
      <c r="C280" s="14" t="s">
        <v>420</v>
      </c>
      <c r="D280" s="14"/>
      <c r="E280" s="36" t="s">
        <v>284</v>
      </c>
      <c r="F280" s="129">
        <f>F281</f>
        <v>0</v>
      </c>
      <c r="G280" s="126" t="e">
        <f>G282</f>
        <v>#REF!</v>
      </c>
      <c r="H280" s="102" t="e">
        <f>H282</f>
        <v>#REF!</v>
      </c>
      <c r="I280" s="27"/>
      <c r="J280" s="2"/>
    </row>
    <row r="281" spans="1:10" ht="12.75" hidden="1">
      <c r="A281" s="110" t="s">
        <v>78</v>
      </c>
      <c r="B281" s="14" t="s">
        <v>97</v>
      </c>
      <c r="C281" s="14" t="s">
        <v>421</v>
      </c>
      <c r="D281" s="14"/>
      <c r="E281" s="36" t="s">
        <v>76</v>
      </c>
      <c r="F281" s="129">
        <f>F282</f>
        <v>0</v>
      </c>
      <c r="G281" s="126"/>
      <c r="H281" s="102"/>
      <c r="I281" s="27"/>
      <c r="J281" s="2"/>
    </row>
    <row r="282" spans="1:10" ht="22.5" hidden="1">
      <c r="A282" s="110" t="s">
        <v>78</v>
      </c>
      <c r="B282" s="14" t="s">
        <v>97</v>
      </c>
      <c r="C282" s="14" t="s">
        <v>421</v>
      </c>
      <c r="D282" s="14" t="s">
        <v>57</v>
      </c>
      <c r="E282" s="37" t="s">
        <v>58</v>
      </c>
      <c r="F282" s="129"/>
      <c r="G282" s="126" t="e">
        <f>#REF!</f>
        <v>#REF!</v>
      </c>
      <c r="H282" s="102" t="e">
        <f>#REF!</f>
        <v>#REF!</v>
      </c>
      <c r="I282" s="27"/>
      <c r="J282" s="2"/>
    </row>
    <row r="283" spans="1:10" ht="33.75">
      <c r="A283" s="110" t="s">
        <v>78</v>
      </c>
      <c r="B283" s="21" t="s">
        <v>97</v>
      </c>
      <c r="C283" s="21" t="s">
        <v>422</v>
      </c>
      <c r="D283" s="21"/>
      <c r="E283" s="39" t="s">
        <v>195</v>
      </c>
      <c r="F283" s="131">
        <f>F284</f>
        <v>300</v>
      </c>
      <c r="G283" s="138" t="e">
        <f>G284</f>
        <v>#REF!</v>
      </c>
      <c r="H283" s="104" t="e">
        <f>H284</f>
        <v>#REF!</v>
      </c>
      <c r="I283" s="27"/>
      <c r="J283" s="2"/>
    </row>
    <row r="284" spans="1:10" ht="12.75">
      <c r="A284" s="110" t="s">
        <v>78</v>
      </c>
      <c r="B284" s="14" t="s">
        <v>97</v>
      </c>
      <c r="C284" s="14" t="s">
        <v>423</v>
      </c>
      <c r="D284" s="14"/>
      <c r="E284" s="58" t="s">
        <v>196</v>
      </c>
      <c r="F284" s="129">
        <f>F285</f>
        <v>300</v>
      </c>
      <c r="G284" s="126" t="e">
        <f>G288</f>
        <v>#REF!</v>
      </c>
      <c r="H284" s="103" t="e">
        <f>H288</f>
        <v>#REF!</v>
      </c>
      <c r="I284" s="27"/>
      <c r="J284" s="2"/>
    </row>
    <row r="285" spans="1:10" ht="22.5">
      <c r="A285" s="110" t="s">
        <v>78</v>
      </c>
      <c r="B285" s="14" t="s">
        <v>97</v>
      </c>
      <c r="C285" s="14" t="s">
        <v>424</v>
      </c>
      <c r="D285" s="14"/>
      <c r="E285" s="36" t="s">
        <v>197</v>
      </c>
      <c r="F285" s="129">
        <f>F286</f>
        <v>300</v>
      </c>
      <c r="G285" s="126"/>
      <c r="H285" s="103"/>
      <c r="I285" s="27"/>
      <c r="J285" s="2"/>
    </row>
    <row r="286" spans="1:10" ht="12.75">
      <c r="A286" s="110" t="s">
        <v>78</v>
      </c>
      <c r="B286" s="14" t="s">
        <v>97</v>
      </c>
      <c r="C286" s="14" t="s">
        <v>425</v>
      </c>
      <c r="D286" s="14"/>
      <c r="E286" s="36" t="s">
        <v>290</v>
      </c>
      <c r="F286" s="129">
        <f>F287+F290+F293</f>
        <v>300</v>
      </c>
      <c r="G286" s="126"/>
      <c r="H286" s="103"/>
      <c r="I286" s="27"/>
      <c r="J286" s="2"/>
    </row>
    <row r="287" spans="1:10" ht="12.75" hidden="1">
      <c r="A287" s="110" t="s">
        <v>78</v>
      </c>
      <c r="B287" s="14" t="s">
        <v>97</v>
      </c>
      <c r="C287" s="14" t="s">
        <v>426</v>
      </c>
      <c r="D287" s="14"/>
      <c r="E287" s="58" t="s">
        <v>198</v>
      </c>
      <c r="F287" s="129">
        <f>F288</f>
        <v>0</v>
      </c>
      <c r="G287" s="126"/>
      <c r="H287" s="103"/>
      <c r="I287" s="27"/>
      <c r="J287" s="2"/>
    </row>
    <row r="288" spans="1:10" ht="12.75" hidden="1">
      <c r="A288" s="110" t="s">
        <v>78</v>
      </c>
      <c r="B288" s="14" t="s">
        <v>97</v>
      </c>
      <c r="C288" s="14" t="s">
        <v>427</v>
      </c>
      <c r="D288" s="14"/>
      <c r="E288" s="36" t="s">
        <v>76</v>
      </c>
      <c r="F288" s="129">
        <f>F289</f>
        <v>0</v>
      </c>
      <c r="G288" s="126" t="e">
        <f>#REF!</f>
        <v>#REF!</v>
      </c>
      <c r="H288" s="103" t="e">
        <f>#REF!</f>
        <v>#REF!</v>
      </c>
      <c r="I288" s="27"/>
      <c r="J288" s="2"/>
    </row>
    <row r="289" spans="1:10" ht="22.5" hidden="1">
      <c r="A289" s="110" t="s">
        <v>78</v>
      </c>
      <c r="B289" s="14" t="s">
        <v>97</v>
      </c>
      <c r="C289" s="14" t="s">
        <v>427</v>
      </c>
      <c r="D289" s="14" t="s">
        <v>57</v>
      </c>
      <c r="E289" s="37" t="s">
        <v>58</v>
      </c>
      <c r="F289" s="129"/>
      <c r="G289" s="126" t="e">
        <f>#REF!</f>
        <v>#REF!</v>
      </c>
      <c r="H289" s="103" t="e">
        <f>#REF!</f>
        <v>#REF!</v>
      </c>
      <c r="I289" s="27"/>
      <c r="J289" s="2"/>
    </row>
    <row r="290" spans="1:10" ht="22.5">
      <c r="A290" s="110" t="s">
        <v>78</v>
      </c>
      <c r="B290" s="14" t="s">
        <v>97</v>
      </c>
      <c r="C290" s="14" t="s">
        <v>428</v>
      </c>
      <c r="D290" s="14"/>
      <c r="E290" s="58" t="s">
        <v>210</v>
      </c>
      <c r="F290" s="129">
        <f>F291</f>
        <v>300</v>
      </c>
      <c r="G290" s="126" t="e">
        <f>G292</f>
        <v>#REF!</v>
      </c>
      <c r="H290" s="103" t="e">
        <f>H292</f>
        <v>#REF!</v>
      </c>
      <c r="I290" s="27"/>
      <c r="J290" s="2"/>
    </row>
    <row r="291" spans="1:10" ht="12.75">
      <c r="A291" s="110" t="s">
        <v>78</v>
      </c>
      <c r="B291" s="14" t="s">
        <v>97</v>
      </c>
      <c r="C291" s="14" t="s">
        <v>429</v>
      </c>
      <c r="D291" s="14"/>
      <c r="E291" s="36" t="s">
        <v>76</v>
      </c>
      <c r="F291" s="129">
        <f>F292</f>
        <v>300</v>
      </c>
      <c r="G291" s="126"/>
      <c r="H291" s="103"/>
      <c r="I291" s="27"/>
      <c r="J291" s="2"/>
    </row>
    <row r="292" spans="1:10" ht="22.5">
      <c r="A292" s="110" t="s">
        <v>78</v>
      </c>
      <c r="B292" s="14" t="s">
        <v>97</v>
      </c>
      <c r="C292" s="14" t="s">
        <v>429</v>
      </c>
      <c r="D292" s="14" t="s">
        <v>57</v>
      </c>
      <c r="E292" s="37" t="s">
        <v>58</v>
      </c>
      <c r="F292" s="129">
        <v>300</v>
      </c>
      <c r="G292" s="126" t="e">
        <f>#REF!</f>
        <v>#REF!</v>
      </c>
      <c r="H292" s="103" t="e">
        <f>#REF!</f>
        <v>#REF!</v>
      </c>
      <c r="I292" s="27"/>
      <c r="J292" s="2"/>
    </row>
    <row r="293" spans="1:10" ht="12.75" hidden="1">
      <c r="A293" s="110" t="s">
        <v>78</v>
      </c>
      <c r="B293" s="14" t="s">
        <v>97</v>
      </c>
      <c r="C293" s="14" t="s">
        <v>430</v>
      </c>
      <c r="D293" s="92"/>
      <c r="E293" s="146" t="s">
        <v>246</v>
      </c>
      <c r="F293" s="130">
        <f>F294</f>
        <v>0</v>
      </c>
      <c r="G293" s="126" t="e">
        <f>G295</f>
        <v>#REF!</v>
      </c>
      <c r="H293" s="103" t="e">
        <f>H295</f>
        <v>#REF!</v>
      </c>
      <c r="I293" s="27"/>
      <c r="J293" s="2"/>
    </row>
    <row r="294" spans="1:10" ht="12.75" hidden="1">
      <c r="A294" s="110" t="s">
        <v>78</v>
      </c>
      <c r="B294" s="14" t="s">
        <v>97</v>
      </c>
      <c r="C294" s="14" t="s">
        <v>431</v>
      </c>
      <c r="D294" s="92"/>
      <c r="E294" s="36" t="s">
        <v>76</v>
      </c>
      <c r="F294" s="130">
        <f>F295</f>
        <v>0</v>
      </c>
      <c r="G294" s="126"/>
      <c r="H294" s="103"/>
      <c r="I294" s="27"/>
      <c r="J294" s="2"/>
    </row>
    <row r="295" spans="1:10" ht="22.5" hidden="1">
      <c r="A295" s="110" t="s">
        <v>78</v>
      </c>
      <c r="B295" s="14" t="s">
        <v>97</v>
      </c>
      <c r="C295" s="14" t="s">
        <v>431</v>
      </c>
      <c r="D295" s="14" t="s">
        <v>57</v>
      </c>
      <c r="E295" s="37" t="s">
        <v>58</v>
      </c>
      <c r="F295" s="130"/>
      <c r="G295" s="126" t="e">
        <f>#REF!</f>
        <v>#REF!</v>
      </c>
      <c r="H295" s="103" t="e">
        <f>#REF!</f>
        <v>#REF!</v>
      </c>
      <c r="I295" s="27"/>
      <c r="J295" s="2"/>
    </row>
    <row r="296" spans="1:10" ht="45" hidden="1">
      <c r="A296" s="110" t="s">
        <v>78</v>
      </c>
      <c r="B296" s="21" t="s">
        <v>97</v>
      </c>
      <c r="C296" s="21" t="s">
        <v>250</v>
      </c>
      <c r="D296" s="14"/>
      <c r="E296" s="98" t="s">
        <v>259</v>
      </c>
      <c r="F296" s="131">
        <f aca="true" t="shared" si="16" ref="F296:H302">F297</f>
        <v>0</v>
      </c>
      <c r="G296" s="138">
        <f t="shared" si="16"/>
        <v>0</v>
      </c>
      <c r="H296" s="104">
        <f t="shared" si="16"/>
        <v>0</v>
      </c>
      <c r="I296" s="27"/>
      <c r="J296" s="2"/>
    </row>
    <row r="297" spans="1:10" ht="12.75" hidden="1">
      <c r="A297" s="110" t="s">
        <v>78</v>
      </c>
      <c r="B297" s="14" t="s">
        <v>97</v>
      </c>
      <c r="C297" s="14" t="s">
        <v>251</v>
      </c>
      <c r="D297" s="14"/>
      <c r="E297" s="58" t="s">
        <v>252</v>
      </c>
      <c r="F297" s="129">
        <f t="shared" si="16"/>
        <v>0</v>
      </c>
      <c r="G297" s="126">
        <f t="shared" si="16"/>
        <v>0</v>
      </c>
      <c r="H297" s="103">
        <f t="shared" si="16"/>
        <v>0</v>
      </c>
      <c r="I297" s="27"/>
      <c r="J297" s="2"/>
    </row>
    <row r="298" spans="1:10" ht="12.75" hidden="1">
      <c r="A298" s="110" t="s">
        <v>78</v>
      </c>
      <c r="B298" s="14" t="s">
        <v>97</v>
      </c>
      <c r="C298" s="14" t="s">
        <v>253</v>
      </c>
      <c r="D298" s="14"/>
      <c r="E298" s="36" t="s">
        <v>76</v>
      </c>
      <c r="F298" s="129">
        <f t="shared" si="16"/>
        <v>0</v>
      </c>
      <c r="G298" s="126">
        <f t="shared" si="16"/>
        <v>0</v>
      </c>
      <c r="H298" s="103">
        <f t="shared" si="16"/>
        <v>0</v>
      </c>
      <c r="I298" s="27"/>
      <c r="J298" s="2"/>
    </row>
    <row r="299" spans="1:10" ht="13.5" customHeight="1" hidden="1">
      <c r="A299" s="110" t="s">
        <v>78</v>
      </c>
      <c r="B299" s="14" t="s">
        <v>97</v>
      </c>
      <c r="C299" s="14" t="s">
        <v>254</v>
      </c>
      <c r="D299" s="14"/>
      <c r="E299" s="36" t="s">
        <v>255</v>
      </c>
      <c r="F299" s="129">
        <f t="shared" si="16"/>
        <v>0</v>
      </c>
      <c r="G299" s="126">
        <f t="shared" si="16"/>
        <v>0</v>
      </c>
      <c r="H299" s="103"/>
      <c r="I299" s="27"/>
      <c r="J299" s="2"/>
    </row>
    <row r="300" spans="1:10" ht="33.75" hidden="1">
      <c r="A300" s="110" t="s">
        <v>78</v>
      </c>
      <c r="B300" s="14" t="s">
        <v>97</v>
      </c>
      <c r="C300" s="14" t="s">
        <v>256</v>
      </c>
      <c r="D300" s="14"/>
      <c r="E300" s="36" t="s">
        <v>260</v>
      </c>
      <c r="F300" s="129">
        <f t="shared" si="16"/>
        <v>0</v>
      </c>
      <c r="G300" s="126">
        <f t="shared" si="16"/>
        <v>0</v>
      </c>
      <c r="H300" s="103">
        <f t="shared" si="16"/>
        <v>0</v>
      </c>
      <c r="I300" s="27"/>
      <c r="J300" s="2"/>
    </row>
    <row r="301" spans="1:10" ht="22.5" hidden="1">
      <c r="A301" s="110" t="s">
        <v>78</v>
      </c>
      <c r="B301" s="14" t="s">
        <v>97</v>
      </c>
      <c r="C301" s="14" t="s">
        <v>256</v>
      </c>
      <c r="D301" s="14" t="s">
        <v>57</v>
      </c>
      <c r="E301" s="37" t="s">
        <v>58</v>
      </c>
      <c r="F301" s="129">
        <f t="shared" si="16"/>
        <v>0</v>
      </c>
      <c r="G301" s="126">
        <f t="shared" si="16"/>
        <v>0</v>
      </c>
      <c r="H301" s="103">
        <f t="shared" si="16"/>
        <v>0</v>
      </c>
      <c r="I301" s="27"/>
      <c r="J301" s="2"/>
    </row>
    <row r="302" spans="1:10" ht="22.5" hidden="1">
      <c r="A302" s="110" t="s">
        <v>78</v>
      </c>
      <c r="B302" s="14" t="s">
        <v>97</v>
      </c>
      <c r="C302" s="14" t="s">
        <v>256</v>
      </c>
      <c r="D302" s="14" t="s">
        <v>56</v>
      </c>
      <c r="E302" s="37" t="s">
        <v>59</v>
      </c>
      <c r="F302" s="129">
        <f t="shared" si="16"/>
        <v>0</v>
      </c>
      <c r="G302" s="126">
        <f t="shared" si="16"/>
        <v>0</v>
      </c>
      <c r="H302" s="103">
        <f t="shared" si="16"/>
        <v>0</v>
      </c>
      <c r="I302" s="27"/>
      <c r="J302" s="2"/>
    </row>
    <row r="303" spans="1:10" ht="22.5" hidden="1">
      <c r="A303" s="110" t="s">
        <v>78</v>
      </c>
      <c r="B303" s="14" t="s">
        <v>97</v>
      </c>
      <c r="C303" s="14" t="s">
        <v>256</v>
      </c>
      <c r="D303" s="14" t="s">
        <v>47</v>
      </c>
      <c r="E303" s="36" t="s">
        <v>48</v>
      </c>
      <c r="F303" s="129"/>
      <c r="G303" s="126"/>
      <c r="H303" s="103"/>
      <c r="I303" s="27"/>
      <c r="J303" s="2"/>
    </row>
    <row r="304" spans="1:10" ht="12.75">
      <c r="A304" s="110" t="s">
        <v>78</v>
      </c>
      <c r="B304" s="21" t="s">
        <v>99</v>
      </c>
      <c r="C304" s="21"/>
      <c r="D304" s="14"/>
      <c r="E304" s="39" t="s">
        <v>100</v>
      </c>
      <c r="F304" s="131">
        <f>F305+F329+F365+F416</f>
        <v>6210.660000000001</v>
      </c>
      <c r="G304" s="138" t="e">
        <f>G305+G329+G365+G416</f>
        <v>#REF!</v>
      </c>
      <c r="H304" s="131" t="e">
        <f>H305+H329+H365+H416</f>
        <v>#REF!</v>
      </c>
      <c r="I304" s="47"/>
      <c r="J304" s="2"/>
    </row>
    <row r="305" spans="1:10" ht="33.75" hidden="1">
      <c r="A305" s="110" t="s">
        <v>78</v>
      </c>
      <c r="B305" s="21" t="s">
        <v>99</v>
      </c>
      <c r="C305" s="21" t="s">
        <v>70</v>
      </c>
      <c r="D305" s="21"/>
      <c r="E305" s="39" t="s">
        <v>231</v>
      </c>
      <c r="F305" s="131">
        <f aca="true" t="shared" si="17" ref="F305:H311">F306</f>
        <v>0</v>
      </c>
      <c r="G305" s="138">
        <f t="shared" si="17"/>
        <v>0</v>
      </c>
      <c r="H305" s="104">
        <f t="shared" si="17"/>
        <v>0</v>
      </c>
      <c r="I305" s="27"/>
      <c r="J305" s="2"/>
    </row>
    <row r="306" spans="1:10" ht="12.75" hidden="1">
      <c r="A306" s="110" t="s">
        <v>78</v>
      </c>
      <c r="B306" s="14" t="s">
        <v>99</v>
      </c>
      <c r="C306" s="14" t="s">
        <v>105</v>
      </c>
      <c r="D306" s="14"/>
      <c r="E306" s="58" t="s">
        <v>106</v>
      </c>
      <c r="F306" s="129">
        <f>F307+F325+F321</f>
        <v>0</v>
      </c>
      <c r="G306" s="126">
        <f>G307+G325+G321</f>
        <v>0</v>
      </c>
      <c r="H306" s="103">
        <f>H307+H325+H321</f>
        <v>0</v>
      </c>
      <c r="I306" s="27"/>
      <c r="J306" s="2"/>
    </row>
    <row r="307" spans="1:10" ht="12.75" hidden="1">
      <c r="A307" s="110" t="s">
        <v>78</v>
      </c>
      <c r="B307" s="14" t="s">
        <v>99</v>
      </c>
      <c r="C307" s="14" t="s">
        <v>107</v>
      </c>
      <c r="D307" s="14"/>
      <c r="E307" s="36" t="s">
        <v>76</v>
      </c>
      <c r="F307" s="129">
        <f t="shared" si="17"/>
        <v>0</v>
      </c>
      <c r="G307" s="126">
        <f t="shared" si="17"/>
        <v>0</v>
      </c>
      <c r="H307" s="103">
        <f t="shared" si="17"/>
        <v>0</v>
      </c>
      <c r="I307" s="27"/>
      <c r="J307" s="2"/>
    </row>
    <row r="308" spans="1:10" ht="12.75" hidden="1">
      <c r="A308" s="110" t="s">
        <v>78</v>
      </c>
      <c r="B308" s="14" t="s">
        <v>99</v>
      </c>
      <c r="C308" s="14" t="s">
        <v>151</v>
      </c>
      <c r="D308" s="14"/>
      <c r="E308" s="36" t="s">
        <v>150</v>
      </c>
      <c r="F308" s="129">
        <f>F309+F313+F317</f>
        <v>0</v>
      </c>
      <c r="G308" s="126">
        <f>G309+G313+G317</f>
        <v>0</v>
      </c>
      <c r="H308" s="103">
        <f>H309+H313+H317</f>
        <v>0</v>
      </c>
      <c r="I308" s="27"/>
      <c r="J308" s="2"/>
    </row>
    <row r="309" spans="1:10" ht="22.5" hidden="1">
      <c r="A309" s="110" t="s">
        <v>78</v>
      </c>
      <c r="B309" s="14" t="s">
        <v>99</v>
      </c>
      <c r="C309" s="14" t="s">
        <v>152</v>
      </c>
      <c r="D309" s="14"/>
      <c r="E309" s="36" t="s">
        <v>153</v>
      </c>
      <c r="F309" s="129">
        <f t="shared" si="17"/>
        <v>0</v>
      </c>
      <c r="G309" s="126">
        <f t="shared" si="17"/>
        <v>0</v>
      </c>
      <c r="H309" s="103">
        <f t="shared" si="17"/>
        <v>0</v>
      </c>
      <c r="I309" s="27"/>
      <c r="J309" s="2"/>
    </row>
    <row r="310" spans="1:10" ht="22.5" hidden="1">
      <c r="A310" s="110" t="s">
        <v>78</v>
      </c>
      <c r="B310" s="14" t="s">
        <v>99</v>
      </c>
      <c r="C310" s="14" t="s">
        <v>152</v>
      </c>
      <c r="D310" s="14" t="s">
        <v>57</v>
      </c>
      <c r="E310" s="37" t="s">
        <v>58</v>
      </c>
      <c r="F310" s="129">
        <f t="shared" si="17"/>
        <v>0</v>
      </c>
      <c r="G310" s="126">
        <f t="shared" si="17"/>
        <v>0</v>
      </c>
      <c r="H310" s="103">
        <f t="shared" si="17"/>
        <v>0</v>
      </c>
      <c r="I310" s="27"/>
      <c r="J310" s="2"/>
    </row>
    <row r="311" spans="1:10" ht="22.5" hidden="1">
      <c r="A311" s="110" t="s">
        <v>78</v>
      </c>
      <c r="B311" s="14" t="s">
        <v>99</v>
      </c>
      <c r="C311" s="14" t="s">
        <v>152</v>
      </c>
      <c r="D311" s="14" t="s">
        <v>56</v>
      </c>
      <c r="E311" s="37" t="s">
        <v>59</v>
      </c>
      <c r="F311" s="129">
        <f t="shared" si="17"/>
        <v>0</v>
      </c>
      <c r="G311" s="126">
        <f t="shared" si="17"/>
        <v>0</v>
      </c>
      <c r="H311" s="103">
        <f t="shared" si="17"/>
        <v>0</v>
      </c>
      <c r="I311" s="27"/>
      <c r="J311" s="2"/>
    </row>
    <row r="312" spans="1:10" ht="22.5" hidden="1">
      <c r="A312" s="110" t="s">
        <v>78</v>
      </c>
      <c r="B312" s="14" t="s">
        <v>99</v>
      </c>
      <c r="C312" s="14" t="s">
        <v>152</v>
      </c>
      <c r="D312" s="14" t="s">
        <v>47</v>
      </c>
      <c r="E312" s="36" t="s">
        <v>48</v>
      </c>
      <c r="F312" s="129"/>
      <c r="G312" s="126"/>
      <c r="H312" s="103"/>
      <c r="I312" s="27"/>
      <c r="J312" s="2"/>
    </row>
    <row r="313" spans="1:10" ht="33.75" hidden="1">
      <c r="A313" s="110" t="s">
        <v>78</v>
      </c>
      <c r="B313" s="14" t="s">
        <v>99</v>
      </c>
      <c r="C313" s="14" t="s">
        <v>204</v>
      </c>
      <c r="D313" s="14"/>
      <c r="E313" s="36" t="s">
        <v>203</v>
      </c>
      <c r="F313" s="129">
        <f>F314</f>
        <v>0</v>
      </c>
      <c r="G313" s="126">
        <f aca="true" t="shared" si="18" ref="G313:H315">G314</f>
        <v>0</v>
      </c>
      <c r="H313" s="103">
        <f t="shared" si="18"/>
        <v>0</v>
      </c>
      <c r="I313" s="27"/>
      <c r="J313" s="2"/>
    </row>
    <row r="314" spans="1:10" ht="22.5" hidden="1">
      <c r="A314" s="110" t="s">
        <v>78</v>
      </c>
      <c r="B314" s="14" t="s">
        <v>99</v>
      </c>
      <c r="C314" s="14" t="s">
        <v>204</v>
      </c>
      <c r="D314" s="14" t="s">
        <v>57</v>
      </c>
      <c r="E314" s="37" t="s">
        <v>58</v>
      </c>
      <c r="F314" s="129">
        <f>F315</f>
        <v>0</v>
      </c>
      <c r="G314" s="126">
        <f t="shared" si="18"/>
        <v>0</v>
      </c>
      <c r="H314" s="103">
        <f t="shared" si="18"/>
        <v>0</v>
      </c>
      <c r="I314" s="27"/>
      <c r="J314" s="2"/>
    </row>
    <row r="315" spans="1:10" ht="22.5" hidden="1">
      <c r="A315" s="110" t="s">
        <v>78</v>
      </c>
      <c r="B315" s="14" t="s">
        <v>99</v>
      </c>
      <c r="C315" s="14" t="s">
        <v>204</v>
      </c>
      <c r="D315" s="14" t="s">
        <v>56</v>
      </c>
      <c r="E315" s="37" t="s">
        <v>59</v>
      </c>
      <c r="F315" s="129">
        <f>F316</f>
        <v>0</v>
      </c>
      <c r="G315" s="126">
        <f t="shared" si="18"/>
        <v>0</v>
      </c>
      <c r="H315" s="103">
        <f t="shared" si="18"/>
        <v>0</v>
      </c>
      <c r="I315" s="27"/>
      <c r="J315" s="2"/>
    </row>
    <row r="316" spans="1:10" ht="22.5" hidden="1">
      <c r="A316" s="110" t="s">
        <v>78</v>
      </c>
      <c r="B316" s="14" t="s">
        <v>99</v>
      </c>
      <c r="C316" s="14" t="s">
        <v>204</v>
      </c>
      <c r="D316" s="14" t="s">
        <v>47</v>
      </c>
      <c r="E316" s="36" t="s">
        <v>48</v>
      </c>
      <c r="F316" s="129"/>
      <c r="G316" s="126"/>
      <c r="H316" s="103"/>
      <c r="I316" s="27"/>
      <c r="J316" s="2"/>
    </row>
    <row r="317" spans="1:10" ht="12.75" hidden="1">
      <c r="A317" s="110" t="s">
        <v>78</v>
      </c>
      <c r="B317" s="14" t="s">
        <v>99</v>
      </c>
      <c r="C317" s="14" t="s">
        <v>211</v>
      </c>
      <c r="D317" s="14"/>
      <c r="E317" s="36" t="s">
        <v>212</v>
      </c>
      <c r="F317" s="129">
        <f>F318</f>
        <v>0</v>
      </c>
      <c r="G317" s="126">
        <f aca="true" t="shared" si="19" ref="G317:H319">G318</f>
        <v>0</v>
      </c>
      <c r="H317" s="103">
        <f t="shared" si="19"/>
        <v>0</v>
      </c>
      <c r="I317" s="27"/>
      <c r="J317" s="2"/>
    </row>
    <row r="318" spans="1:10" ht="22.5" hidden="1">
      <c r="A318" s="110" t="s">
        <v>78</v>
      </c>
      <c r="B318" s="14" t="s">
        <v>99</v>
      </c>
      <c r="C318" s="14" t="s">
        <v>211</v>
      </c>
      <c r="D318" s="14" t="s">
        <v>57</v>
      </c>
      <c r="E318" s="37" t="s">
        <v>58</v>
      </c>
      <c r="F318" s="129">
        <f>F319</f>
        <v>0</v>
      </c>
      <c r="G318" s="126">
        <f t="shared" si="19"/>
        <v>0</v>
      </c>
      <c r="H318" s="103">
        <f t="shared" si="19"/>
        <v>0</v>
      </c>
      <c r="I318" s="27"/>
      <c r="J318" s="2"/>
    </row>
    <row r="319" spans="1:10" ht="22.5" hidden="1">
      <c r="A319" s="110" t="s">
        <v>78</v>
      </c>
      <c r="B319" s="14" t="s">
        <v>99</v>
      </c>
      <c r="C319" s="14" t="s">
        <v>211</v>
      </c>
      <c r="D319" s="14" t="s">
        <v>56</v>
      </c>
      <c r="E319" s="37" t="s">
        <v>59</v>
      </c>
      <c r="F319" s="129">
        <f>F320</f>
        <v>0</v>
      </c>
      <c r="G319" s="126">
        <f t="shared" si="19"/>
        <v>0</v>
      </c>
      <c r="H319" s="103">
        <f t="shared" si="19"/>
        <v>0</v>
      </c>
      <c r="I319" s="27"/>
      <c r="J319" s="2"/>
    </row>
    <row r="320" spans="1:10" ht="22.5" hidden="1">
      <c r="A320" s="110" t="s">
        <v>78</v>
      </c>
      <c r="B320" s="14" t="s">
        <v>99</v>
      </c>
      <c r="C320" s="14" t="s">
        <v>211</v>
      </c>
      <c r="D320" s="14" t="s">
        <v>47</v>
      </c>
      <c r="E320" s="36" t="s">
        <v>48</v>
      </c>
      <c r="F320" s="129"/>
      <c r="G320" s="126"/>
      <c r="H320" s="103"/>
      <c r="I320" s="27"/>
      <c r="J320" s="2"/>
    </row>
    <row r="321" spans="1:10" ht="33" customHeight="1" hidden="1">
      <c r="A321" s="110" t="s">
        <v>78</v>
      </c>
      <c r="B321" s="14" t="s">
        <v>99</v>
      </c>
      <c r="C321" s="14" t="s">
        <v>257</v>
      </c>
      <c r="D321" s="14"/>
      <c r="E321" s="36" t="s">
        <v>258</v>
      </c>
      <c r="F321" s="129">
        <f aca="true" t="shared" si="20" ref="F321:H323">F322</f>
        <v>0</v>
      </c>
      <c r="G321" s="126">
        <f t="shared" si="20"/>
        <v>0</v>
      </c>
      <c r="H321" s="103">
        <f t="shared" si="20"/>
        <v>0</v>
      </c>
      <c r="I321" s="27"/>
      <c r="J321" s="2"/>
    </row>
    <row r="322" spans="1:10" ht="21.75" customHeight="1" hidden="1">
      <c r="A322" s="110" t="s">
        <v>78</v>
      </c>
      <c r="B322" s="14" t="s">
        <v>99</v>
      </c>
      <c r="C322" s="14" t="s">
        <v>257</v>
      </c>
      <c r="D322" s="14" t="s">
        <v>57</v>
      </c>
      <c r="E322" s="36" t="s">
        <v>58</v>
      </c>
      <c r="F322" s="129">
        <f t="shared" si="20"/>
        <v>0</v>
      </c>
      <c r="G322" s="126">
        <f t="shared" si="20"/>
        <v>0</v>
      </c>
      <c r="H322" s="103">
        <f t="shared" si="20"/>
        <v>0</v>
      </c>
      <c r="I322" s="27"/>
      <c r="J322" s="2"/>
    </row>
    <row r="323" spans="1:10" ht="22.5" customHeight="1" hidden="1">
      <c r="A323" s="110" t="s">
        <v>78</v>
      </c>
      <c r="B323" s="14" t="s">
        <v>99</v>
      </c>
      <c r="C323" s="14" t="s">
        <v>257</v>
      </c>
      <c r="D323" s="14" t="s">
        <v>56</v>
      </c>
      <c r="E323" s="36" t="s">
        <v>59</v>
      </c>
      <c r="F323" s="129">
        <f t="shared" si="20"/>
        <v>0</v>
      </c>
      <c r="G323" s="126">
        <f t="shared" si="20"/>
        <v>0</v>
      </c>
      <c r="H323" s="103">
        <f t="shared" si="20"/>
        <v>0</v>
      </c>
      <c r="I323" s="27"/>
      <c r="J323" s="2"/>
    </row>
    <row r="324" spans="1:10" ht="23.25" customHeight="1" hidden="1">
      <c r="A324" s="110" t="s">
        <v>78</v>
      </c>
      <c r="B324" s="14" t="s">
        <v>99</v>
      </c>
      <c r="C324" s="14" t="s">
        <v>257</v>
      </c>
      <c r="D324" s="14" t="s">
        <v>47</v>
      </c>
      <c r="E324" s="36" t="s">
        <v>48</v>
      </c>
      <c r="F324" s="129"/>
      <c r="G324" s="126"/>
      <c r="H324" s="103"/>
      <c r="I324" s="27"/>
      <c r="J324" s="2"/>
    </row>
    <row r="325" spans="1:10" ht="22.5" hidden="1">
      <c r="A325" s="110" t="s">
        <v>207</v>
      </c>
      <c r="B325" s="14" t="s">
        <v>99</v>
      </c>
      <c r="C325" s="14" t="s">
        <v>208</v>
      </c>
      <c r="D325" s="14"/>
      <c r="E325" s="36" t="s">
        <v>209</v>
      </c>
      <c r="F325" s="129">
        <f>F326</f>
        <v>0</v>
      </c>
      <c r="G325" s="126">
        <f aca="true" t="shared" si="21" ref="G325:H327">G326</f>
        <v>0</v>
      </c>
      <c r="H325" s="103">
        <f t="shared" si="21"/>
        <v>0</v>
      </c>
      <c r="I325" s="27"/>
      <c r="J325" s="2"/>
    </row>
    <row r="326" spans="1:10" ht="22.5" hidden="1">
      <c r="A326" s="110" t="s">
        <v>207</v>
      </c>
      <c r="B326" s="14" t="s">
        <v>99</v>
      </c>
      <c r="C326" s="14" t="s">
        <v>208</v>
      </c>
      <c r="D326" s="14" t="s">
        <v>57</v>
      </c>
      <c r="E326" s="37" t="s">
        <v>58</v>
      </c>
      <c r="F326" s="129">
        <f>F327</f>
        <v>0</v>
      </c>
      <c r="G326" s="126">
        <f t="shared" si="21"/>
        <v>0</v>
      </c>
      <c r="H326" s="103">
        <f t="shared" si="21"/>
        <v>0</v>
      </c>
      <c r="I326" s="27"/>
      <c r="J326" s="2"/>
    </row>
    <row r="327" spans="1:10" ht="22.5" hidden="1">
      <c r="A327" s="110" t="s">
        <v>207</v>
      </c>
      <c r="B327" s="14" t="s">
        <v>99</v>
      </c>
      <c r="C327" s="14" t="s">
        <v>208</v>
      </c>
      <c r="D327" s="14" t="s">
        <v>56</v>
      </c>
      <c r="E327" s="37" t="s">
        <v>59</v>
      </c>
      <c r="F327" s="129">
        <f>F328</f>
        <v>0</v>
      </c>
      <c r="G327" s="126">
        <f t="shared" si="21"/>
        <v>0</v>
      </c>
      <c r="H327" s="103">
        <f t="shared" si="21"/>
        <v>0</v>
      </c>
      <c r="I327" s="27"/>
      <c r="J327" s="2"/>
    </row>
    <row r="328" spans="1:10" ht="22.5" hidden="1">
      <c r="A328" s="110" t="s">
        <v>207</v>
      </c>
      <c r="B328" s="14" t="s">
        <v>99</v>
      </c>
      <c r="C328" s="14" t="s">
        <v>208</v>
      </c>
      <c r="D328" s="14" t="s">
        <v>47</v>
      </c>
      <c r="E328" s="36" t="s">
        <v>48</v>
      </c>
      <c r="F328" s="129"/>
      <c r="G328" s="126"/>
      <c r="H328" s="103"/>
      <c r="I328" s="27"/>
      <c r="J328" s="2"/>
    </row>
    <row r="329" spans="1:12" ht="33.75" hidden="1">
      <c r="A329" s="110" t="s">
        <v>78</v>
      </c>
      <c r="B329" s="21" t="s">
        <v>99</v>
      </c>
      <c r="C329" s="21" t="s">
        <v>71</v>
      </c>
      <c r="D329" s="21"/>
      <c r="E329" s="39" t="s">
        <v>226</v>
      </c>
      <c r="F329" s="131">
        <f aca="true" t="shared" si="22" ref="F329:H331">F330</f>
        <v>0</v>
      </c>
      <c r="G329" s="138">
        <f t="shared" si="22"/>
        <v>0</v>
      </c>
      <c r="H329" s="104">
        <f t="shared" si="22"/>
        <v>0</v>
      </c>
      <c r="I329" s="240"/>
      <c r="J329" s="240"/>
      <c r="K329" s="240"/>
      <c r="L329" s="240"/>
    </row>
    <row r="330" spans="1:10" ht="33.75" hidden="1">
      <c r="A330" s="110" t="s">
        <v>78</v>
      </c>
      <c r="B330" s="14" t="s">
        <v>99</v>
      </c>
      <c r="C330" s="14" t="s">
        <v>77</v>
      </c>
      <c r="D330" s="14"/>
      <c r="E330" s="58" t="s">
        <v>4</v>
      </c>
      <c r="F330" s="129">
        <f t="shared" si="22"/>
        <v>0</v>
      </c>
      <c r="G330" s="126">
        <f t="shared" si="22"/>
        <v>0</v>
      </c>
      <c r="H330" s="103">
        <f t="shared" si="22"/>
        <v>0</v>
      </c>
      <c r="I330" s="27"/>
      <c r="J330" s="2"/>
    </row>
    <row r="331" spans="1:10" ht="12.75" hidden="1">
      <c r="A331" s="110" t="s">
        <v>78</v>
      </c>
      <c r="B331" s="14" t="s">
        <v>99</v>
      </c>
      <c r="C331" s="14" t="s">
        <v>113</v>
      </c>
      <c r="D331" s="14"/>
      <c r="E331" s="36" t="s">
        <v>76</v>
      </c>
      <c r="F331" s="129">
        <f t="shared" si="22"/>
        <v>0</v>
      </c>
      <c r="G331" s="126">
        <f t="shared" si="22"/>
        <v>0</v>
      </c>
      <c r="H331" s="103">
        <f t="shared" si="22"/>
        <v>0</v>
      </c>
      <c r="I331" s="27"/>
      <c r="J331" s="2"/>
    </row>
    <row r="332" spans="1:10" ht="12.75" hidden="1">
      <c r="A332" s="110" t="s">
        <v>78</v>
      </c>
      <c r="B332" s="14" t="s">
        <v>99</v>
      </c>
      <c r="C332" s="14" t="s">
        <v>155</v>
      </c>
      <c r="D332" s="14"/>
      <c r="E332" s="36" t="s">
        <v>149</v>
      </c>
      <c r="F332" s="129">
        <f>F333+F337+F341+F345+F349+F353+F357+F361</f>
        <v>0</v>
      </c>
      <c r="G332" s="126">
        <f>G333+G337+G341+G345+G349+G353+G357+G361</f>
        <v>0</v>
      </c>
      <c r="H332" s="103">
        <f>H333+H337+H341+H345+H349+H353+H357+H361</f>
        <v>0</v>
      </c>
      <c r="I332" s="27"/>
      <c r="J332" s="2"/>
    </row>
    <row r="333" spans="1:10" ht="22.5" hidden="1">
      <c r="A333" s="110" t="s">
        <v>78</v>
      </c>
      <c r="B333" s="14" t="s">
        <v>99</v>
      </c>
      <c r="C333" s="14" t="s">
        <v>156</v>
      </c>
      <c r="D333" s="14"/>
      <c r="E333" s="36" t="s">
        <v>157</v>
      </c>
      <c r="F333" s="129">
        <f>F334</f>
        <v>0</v>
      </c>
      <c r="G333" s="126">
        <f aca="true" t="shared" si="23" ref="G333:H335">G334</f>
        <v>0</v>
      </c>
      <c r="H333" s="103">
        <f t="shared" si="23"/>
        <v>0</v>
      </c>
      <c r="I333" s="27"/>
      <c r="J333" s="2"/>
    </row>
    <row r="334" spans="1:10" ht="22.5" hidden="1">
      <c r="A334" s="110" t="s">
        <v>78</v>
      </c>
      <c r="B334" s="14" t="s">
        <v>99</v>
      </c>
      <c r="C334" s="14" t="s">
        <v>156</v>
      </c>
      <c r="D334" s="14" t="s">
        <v>57</v>
      </c>
      <c r="E334" s="37" t="s">
        <v>58</v>
      </c>
      <c r="F334" s="129">
        <f>F335</f>
        <v>0</v>
      </c>
      <c r="G334" s="126">
        <f t="shared" si="23"/>
        <v>0</v>
      </c>
      <c r="H334" s="103">
        <f t="shared" si="23"/>
        <v>0</v>
      </c>
      <c r="I334" s="27"/>
      <c r="J334" s="2"/>
    </row>
    <row r="335" spans="1:10" ht="22.5" hidden="1">
      <c r="A335" s="110" t="s">
        <v>78</v>
      </c>
      <c r="B335" s="14" t="s">
        <v>99</v>
      </c>
      <c r="C335" s="14" t="s">
        <v>156</v>
      </c>
      <c r="D335" s="14" t="s">
        <v>56</v>
      </c>
      <c r="E335" s="37" t="s">
        <v>59</v>
      </c>
      <c r="F335" s="129">
        <f>F336</f>
        <v>0</v>
      </c>
      <c r="G335" s="126">
        <f t="shared" si="23"/>
        <v>0</v>
      </c>
      <c r="H335" s="103">
        <f t="shared" si="23"/>
        <v>0</v>
      </c>
      <c r="I335" s="27"/>
      <c r="J335" s="2"/>
    </row>
    <row r="336" spans="1:10" ht="22.5" hidden="1">
      <c r="A336" s="110" t="s">
        <v>78</v>
      </c>
      <c r="B336" s="14" t="s">
        <v>99</v>
      </c>
      <c r="C336" s="14" t="s">
        <v>156</v>
      </c>
      <c r="D336" s="14" t="s">
        <v>47</v>
      </c>
      <c r="E336" s="36" t="s">
        <v>48</v>
      </c>
      <c r="F336" s="129">
        <v>0</v>
      </c>
      <c r="G336" s="126"/>
      <c r="H336" s="103"/>
      <c r="I336" s="27"/>
      <c r="J336" s="2"/>
    </row>
    <row r="337" spans="1:10" ht="12.75" hidden="1">
      <c r="A337" s="110" t="s">
        <v>78</v>
      </c>
      <c r="B337" s="14" t="s">
        <v>99</v>
      </c>
      <c r="C337" s="14" t="s">
        <v>158</v>
      </c>
      <c r="D337" s="14"/>
      <c r="E337" s="36" t="s">
        <v>159</v>
      </c>
      <c r="F337" s="129">
        <f>F338</f>
        <v>0</v>
      </c>
      <c r="G337" s="126">
        <f aca="true" t="shared" si="24" ref="G337:H339">G338</f>
        <v>0</v>
      </c>
      <c r="H337" s="103">
        <f t="shared" si="24"/>
        <v>0</v>
      </c>
      <c r="I337" s="27"/>
      <c r="J337" s="2"/>
    </row>
    <row r="338" spans="1:10" ht="22.5" hidden="1">
      <c r="A338" s="110" t="s">
        <v>78</v>
      </c>
      <c r="B338" s="14" t="s">
        <v>99</v>
      </c>
      <c r="C338" s="14" t="s">
        <v>158</v>
      </c>
      <c r="D338" s="14" t="s">
        <v>57</v>
      </c>
      <c r="E338" s="37" t="s">
        <v>58</v>
      </c>
      <c r="F338" s="129">
        <f>F339</f>
        <v>0</v>
      </c>
      <c r="G338" s="126">
        <f t="shared" si="24"/>
        <v>0</v>
      </c>
      <c r="H338" s="103">
        <f t="shared" si="24"/>
        <v>0</v>
      </c>
      <c r="I338" s="27"/>
      <c r="J338" s="2"/>
    </row>
    <row r="339" spans="1:10" ht="22.5" hidden="1">
      <c r="A339" s="110" t="s">
        <v>78</v>
      </c>
      <c r="B339" s="14" t="s">
        <v>99</v>
      </c>
      <c r="C339" s="14" t="s">
        <v>158</v>
      </c>
      <c r="D339" s="14" t="s">
        <v>56</v>
      </c>
      <c r="E339" s="37" t="s">
        <v>59</v>
      </c>
      <c r="F339" s="129">
        <f>F340</f>
        <v>0</v>
      </c>
      <c r="G339" s="126">
        <f t="shared" si="24"/>
        <v>0</v>
      </c>
      <c r="H339" s="103">
        <f t="shared" si="24"/>
        <v>0</v>
      </c>
      <c r="I339" s="27"/>
      <c r="J339" s="2"/>
    </row>
    <row r="340" spans="1:10" ht="22.5" hidden="1">
      <c r="A340" s="110" t="s">
        <v>78</v>
      </c>
      <c r="B340" s="14" t="s">
        <v>99</v>
      </c>
      <c r="C340" s="14" t="s">
        <v>158</v>
      </c>
      <c r="D340" s="14" t="s">
        <v>47</v>
      </c>
      <c r="E340" s="36" t="s">
        <v>48</v>
      </c>
      <c r="F340" s="129">
        <v>0</v>
      </c>
      <c r="G340" s="126"/>
      <c r="H340" s="103"/>
      <c r="I340" s="27"/>
      <c r="J340" s="2"/>
    </row>
    <row r="341" spans="1:10" ht="22.5" hidden="1">
      <c r="A341" s="110" t="s">
        <v>78</v>
      </c>
      <c r="B341" s="14" t="s">
        <v>99</v>
      </c>
      <c r="C341" s="14" t="s">
        <v>160</v>
      </c>
      <c r="D341" s="14"/>
      <c r="E341" s="36" t="s">
        <v>161</v>
      </c>
      <c r="F341" s="129">
        <f>F342</f>
        <v>0</v>
      </c>
      <c r="G341" s="126">
        <f aca="true" t="shared" si="25" ref="G341:H343">G342</f>
        <v>0</v>
      </c>
      <c r="H341" s="103">
        <f t="shared" si="25"/>
        <v>0</v>
      </c>
      <c r="I341" s="27"/>
      <c r="J341" s="2"/>
    </row>
    <row r="342" spans="1:10" ht="22.5" hidden="1">
      <c r="A342" s="110" t="s">
        <v>78</v>
      </c>
      <c r="B342" s="14" t="s">
        <v>99</v>
      </c>
      <c r="C342" s="14" t="s">
        <v>160</v>
      </c>
      <c r="D342" s="14" t="s">
        <v>57</v>
      </c>
      <c r="E342" s="37" t="s">
        <v>58</v>
      </c>
      <c r="F342" s="129">
        <f>F343</f>
        <v>0</v>
      </c>
      <c r="G342" s="126">
        <f t="shared" si="25"/>
        <v>0</v>
      </c>
      <c r="H342" s="103">
        <f t="shared" si="25"/>
        <v>0</v>
      </c>
      <c r="I342" s="27"/>
      <c r="J342" s="2"/>
    </row>
    <row r="343" spans="1:10" ht="22.5" hidden="1">
      <c r="A343" s="110" t="s">
        <v>78</v>
      </c>
      <c r="B343" s="14" t="s">
        <v>99</v>
      </c>
      <c r="C343" s="14" t="s">
        <v>160</v>
      </c>
      <c r="D343" s="14" t="s">
        <v>56</v>
      </c>
      <c r="E343" s="37" t="s">
        <v>59</v>
      </c>
      <c r="F343" s="129">
        <f>F344</f>
        <v>0</v>
      </c>
      <c r="G343" s="126">
        <f t="shared" si="25"/>
        <v>0</v>
      </c>
      <c r="H343" s="103">
        <f t="shared" si="25"/>
        <v>0</v>
      </c>
      <c r="I343" s="27"/>
      <c r="J343" s="2"/>
    </row>
    <row r="344" spans="1:10" ht="22.5" hidden="1">
      <c r="A344" s="110" t="s">
        <v>78</v>
      </c>
      <c r="B344" s="14" t="s">
        <v>99</v>
      </c>
      <c r="C344" s="14" t="s">
        <v>160</v>
      </c>
      <c r="D344" s="14" t="s">
        <v>47</v>
      </c>
      <c r="E344" s="36" t="s">
        <v>48</v>
      </c>
      <c r="F344" s="129"/>
      <c r="G344" s="126"/>
      <c r="H344" s="103"/>
      <c r="I344" s="27"/>
      <c r="J344" s="2"/>
    </row>
    <row r="345" spans="1:10" ht="33.75" hidden="1">
      <c r="A345" s="110" t="s">
        <v>78</v>
      </c>
      <c r="B345" s="14" t="s">
        <v>99</v>
      </c>
      <c r="C345" s="14" t="s">
        <v>162</v>
      </c>
      <c r="D345" s="14"/>
      <c r="E345" s="36" t="s">
        <v>163</v>
      </c>
      <c r="F345" s="129">
        <f>F346</f>
        <v>0</v>
      </c>
      <c r="G345" s="126">
        <f aca="true" t="shared" si="26" ref="G345:H347">G346</f>
        <v>0</v>
      </c>
      <c r="H345" s="103">
        <f t="shared" si="26"/>
        <v>0</v>
      </c>
      <c r="I345" s="27"/>
      <c r="J345" s="2"/>
    </row>
    <row r="346" spans="1:10" ht="22.5" hidden="1">
      <c r="A346" s="110" t="s">
        <v>78</v>
      </c>
      <c r="B346" s="14" t="s">
        <v>99</v>
      </c>
      <c r="C346" s="14" t="s">
        <v>162</v>
      </c>
      <c r="D346" s="14" t="s">
        <v>57</v>
      </c>
      <c r="E346" s="37" t="s">
        <v>58</v>
      </c>
      <c r="F346" s="129">
        <f>F347</f>
        <v>0</v>
      </c>
      <c r="G346" s="126">
        <f t="shared" si="26"/>
        <v>0</v>
      </c>
      <c r="H346" s="103">
        <f t="shared" si="26"/>
        <v>0</v>
      </c>
      <c r="I346" s="27"/>
      <c r="J346" s="2"/>
    </row>
    <row r="347" spans="1:10" ht="22.5" hidden="1">
      <c r="A347" s="110" t="s">
        <v>78</v>
      </c>
      <c r="B347" s="14" t="s">
        <v>99</v>
      </c>
      <c r="C347" s="14" t="s">
        <v>162</v>
      </c>
      <c r="D347" s="14" t="s">
        <v>56</v>
      </c>
      <c r="E347" s="37" t="s">
        <v>59</v>
      </c>
      <c r="F347" s="129">
        <f>F348</f>
        <v>0</v>
      </c>
      <c r="G347" s="126">
        <f t="shared" si="26"/>
        <v>0</v>
      </c>
      <c r="H347" s="103">
        <f t="shared" si="26"/>
        <v>0</v>
      </c>
      <c r="I347" s="27"/>
      <c r="J347" s="2"/>
    </row>
    <row r="348" spans="1:10" ht="22.5" hidden="1">
      <c r="A348" s="110" t="s">
        <v>78</v>
      </c>
      <c r="B348" s="14" t="s">
        <v>99</v>
      </c>
      <c r="C348" s="14" t="s">
        <v>162</v>
      </c>
      <c r="D348" s="14" t="s">
        <v>47</v>
      </c>
      <c r="E348" s="36" t="s">
        <v>48</v>
      </c>
      <c r="F348" s="129"/>
      <c r="G348" s="126"/>
      <c r="H348" s="103"/>
      <c r="I348" s="27"/>
      <c r="J348" s="2"/>
    </row>
    <row r="349" spans="1:10" ht="22.5" hidden="1">
      <c r="A349" s="110" t="s">
        <v>78</v>
      </c>
      <c r="B349" s="14" t="s">
        <v>99</v>
      </c>
      <c r="C349" s="14" t="s">
        <v>164</v>
      </c>
      <c r="D349" s="14"/>
      <c r="E349" s="36" t="s">
        <v>165</v>
      </c>
      <c r="F349" s="129">
        <f>F350</f>
        <v>0</v>
      </c>
      <c r="G349" s="126">
        <f aca="true" t="shared" si="27" ref="G349:H351">G350</f>
        <v>0</v>
      </c>
      <c r="H349" s="103">
        <f t="shared" si="27"/>
        <v>0</v>
      </c>
      <c r="I349" s="27"/>
      <c r="J349" s="2"/>
    </row>
    <row r="350" spans="1:10" ht="22.5" hidden="1">
      <c r="A350" s="110" t="s">
        <v>78</v>
      </c>
      <c r="B350" s="14" t="s">
        <v>99</v>
      </c>
      <c r="C350" s="14" t="s">
        <v>164</v>
      </c>
      <c r="D350" s="14" t="s">
        <v>57</v>
      </c>
      <c r="E350" s="37" t="s">
        <v>58</v>
      </c>
      <c r="F350" s="129">
        <f>F351</f>
        <v>0</v>
      </c>
      <c r="G350" s="126">
        <f t="shared" si="27"/>
        <v>0</v>
      </c>
      <c r="H350" s="103">
        <f t="shared" si="27"/>
        <v>0</v>
      </c>
      <c r="I350" s="27"/>
      <c r="J350" s="2"/>
    </row>
    <row r="351" spans="1:10" ht="22.5" hidden="1">
      <c r="A351" s="110" t="s">
        <v>78</v>
      </c>
      <c r="B351" s="14" t="s">
        <v>99</v>
      </c>
      <c r="C351" s="14" t="s">
        <v>164</v>
      </c>
      <c r="D351" s="14" t="s">
        <v>56</v>
      </c>
      <c r="E351" s="37" t="s">
        <v>59</v>
      </c>
      <c r="F351" s="129">
        <f>F352</f>
        <v>0</v>
      </c>
      <c r="G351" s="126">
        <f t="shared" si="27"/>
        <v>0</v>
      </c>
      <c r="H351" s="103">
        <f t="shared" si="27"/>
        <v>0</v>
      </c>
      <c r="I351" s="27"/>
      <c r="J351" s="2"/>
    </row>
    <row r="352" spans="1:10" ht="22.5" hidden="1">
      <c r="A352" s="110" t="s">
        <v>78</v>
      </c>
      <c r="B352" s="14" t="s">
        <v>99</v>
      </c>
      <c r="C352" s="14" t="s">
        <v>164</v>
      </c>
      <c r="D352" s="14" t="s">
        <v>47</v>
      </c>
      <c r="E352" s="36" t="s">
        <v>48</v>
      </c>
      <c r="F352" s="129"/>
      <c r="G352" s="126"/>
      <c r="H352" s="103"/>
      <c r="I352" s="27"/>
      <c r="J352" s="2"/>
    </row>
    <row r="353" spans="1:10" ht="22.5" hidden="1">
      <c r="A353" s="110" t="s">
        <v>78</v>
      </c>
      <c r="B353" s="14" t="s">
        <v>99</v>
      </c>
      <c r="C353" s="14" t="s">
        <v>166</v>
      </c>
      <c r="D353" s="14"/>
      <c r="E353" s="36" t="s">
        <v>167</v>
      </c>
      <c r="F353" s="129">
        <f>F354</f>
        <v>0</v>
      </c>
      <c r="G353" s="126">
        <f aca="true" t="shared" si="28" ref="G353:H355">G354</f>
        <v>0</v>
      </c>
      <c r="H353" s="103">
        <f t="shared" si="28"/>
        <v>0</v>
      </c>
      <c r="I353" s="27"/>
      <c r="J353" s="2"/>
    </row>
    <row r="354" spans="1:10" ht="22.5" hidden="1">
      <c r="A354" s="110" t="s">
        <v>78</v>
      </c>
      <c r="B354" s="14" t="s">
        <v>99</v>
      </c>
      <c r="C354" s="14" t="s">
        <v>166</v>
      </c>
      <c r="D354" s="14" t="s">
        <v>57</v>
      </c>
      <c r="E354" s="37" t="s">
        <v>58</v>
      </c>
      <c r="F354" s="129">
        <f>F355</f>
        <v>0</v>
      </c>
      <c r="G354" s="126">
        <f t="shared" si="28"/>
        <v>0</v>
      </c>
      <c r="H354" s="103">
        <f t="shared" si="28"/>
        <v>0</v>
      </c>
      <c r="I354" s="27"/>
      <c r="J354" s="2"/>
    </row>
    <row r="355" spans="1:10" ht="22.5" hidden="1">
      <c r="A355" s="110" t="s">
        <v>78</v>
      </c>
      <c r="B355" s="14" t="s">
        <v>99</v>
      </c>
      <c r="C355" s="14" t="s">
        <v>166</v>
      </c>
      <c r="D355" s="14" t="s">
        <v>56</v>
      </c>
      <c r="E355" s="37" t="s">
        <v>59</v>
      </c>
      <c r="F355" s="129">
        <f>F356</f>
        <v>0</v>
      </c>
      <c r="G355" s="126">
        <f t="shared" si="28"/>
        <v>0</v>
      </c>
      <c r="H355" s="103">
        <f t="shared" si="28"/>
        <v>0</v>
      </c>
      <c r="I355" s="27"/>
      <c r="J355" s="2"/>
    </row>
    <row r="356" spans="1:10" ht="22.5" hidden="1">
      <c r="A356" s="110" t="s">
        <v>78</v>
      </c>
      <c r="B356" s="14" t="s">
        <v>99</v>
      </c>
      <c r="C356" s="14" t="s">
        <v>166</v>
      </c>
      <c r="D356" s="14" t="s">
        <v>47</v>
      </c>
      <c r="E356" s="36" t="s">
        <v>48</v>
      </c>
      <c r="F356" s="129"/>
      <c r="G356" s="126"/>
      <c r="H356" s="103"/>
      <c r="I356" s="27"/>
      <c r="J356" s="2"/>
    </row>
    <row r="357" spans="1:10" ht="33.75" hidden="1">
      <c r="A357" s="110" t="s">
        <v>78</v>
      </c>
      <c r="B357" s="14" t="s">
        <v>99</v>
      </c>
      <c r="C357" s="14" t="s">
        <v>168</v>
      </c>
      <c r="D357" s="14"/>
      <c r="E357" s="36" t="s">
        <v>169</v>
      </c>
      <c r="F357" s="129">
        <f aca="true" t="shared" si="29" ref="F357:H359">F358</f>
        <v>0</v>
      </c>
      <c r="G357" s="126">
        <f t="shared" si="29"/>
        <v>0</v>
      </c>
      <c r="H357" s="103">
        <f t="shared" si="29"/>
        <v>0</v>
      </c>
      <c r="I357" s="27"/>
      <c r="J357" s="2"/>
    </row>
    <row r="358" spans="1:10" ht="22.5" hidden="1">
      <c r="A358" s="110" t="s">
        <v>78</v>
      </c>
      <c r="B358" s="14" t="s">
        <v>99</v>
      </c>
      <c r="C358" s="14" t="s">
        <v>168</v>
      </c>
      <c r="D358" s="14" t="s">
        <v>57</v>
      </c>
      <c r="E358" s="37" t="s">
        <v>58</v>
      </c>
      <c r="F358" s="129">
        <f t="shared" si="29"/>
        <v>0</v>
      </c>
      <c r="G358" s="126">
        <f t="shared" si="29"/>
        <v>0</v>
      </c>
      <c r="H358" s="103">
        <f t="shared" si="29"/>
        <v>0</v>
      </c>
      <c r="I358" s="27"/>
      <c r="J358" s="2"/>
    </row>
    <row r="359" spans="1:10" ht="22.5" hidden="1">
      <c r="A359" s="110" t="s">
        <v>78</v>
      </c>
      <c r="B359" s="14" t="s">
        <v>99</v>
      </c>
      <c r="C359" s="14" t="s">
        <v>168</v>
      </c>
      <c r="D359" s="14" t="s">
        <v>56</v>
      </c>
      <c r="E359" s="37" t="s">
        <v>59</v>
      </c>
      <c r="F359" s="129">
        <f t="shared" si="29"/>
        <v>0</v>
      </c>
      <c r="G359" s="126">
        <f t="shared" si="29"/>
        <v>0</v>
      </c>
      <c r="H359" s="103">
        <f t="shared" si="29"/>
        <v>0</v>
      </c>
      <c r="I359" s="27"/>
      <c r="J359" s="2"/>
    </row>
    <row r="360" spans="1:10" ht="22.5" hidden="1">
      <c r="A360" s="110" t="s">
        <v>78</v>
      </c>
      <c r="B360" s="14" t="s">
        <v>99</v>
      </c>
      <c r="C360" s="14" t="s">
        <v>168</v>
      </c>
      <c r="D360" s="14" t="s">
        <v>47</v>
      </c>
      <c r="E360" s="36" t="s">
        <v>48</v>
      </c>
      <c r="F360" s="129"/>
      <c r="G360" s="126"/>
      <c r="H360" s="103"/>
      <c r="I360" s="27"/>
      <c r="J360" s="2"/>
    </row>
    <row r="361" spans="1:10" ht="22.5" hidden="1">
      <c r="A361" s="110" t="s">
        <v>78</v>
      </c>
      <c r="B361" s="14" t="s">
        <v>99</v>
      </c>
      <c r="C361" s="14" t="s">
        <v>172</v>
      </c>
      <c r="D361" s="14"/>
      <c r="E361" s="36" t="s">
        <v>5</v>
      </c>
      <c r="F361" s="129">
        <f>F362</f>
        <v>0</v>
      </c>
      <c r="G361" s="126">
        <f aca="true" t="shared" si="30" ref="G361:H363">G362</f>
        <v>0</v>
      </c>
      <c r="H361" s="103">
        <f t="shared" si="30"/>
        <v>0</v>
      </c>
      <c r="I361" s="27"/>
      <c r="J361" s="2"/>
    </row>
    <row r="362" spans="1:10" ht="22.5" hidden="1">
      <c r="A362" s="110" t="s">
        <v>78</v>
      </c>
      <c r="B362" s="14" t="s">
        <v>99</v>
      </c>
      <c r="C362" s="14" t="s">
        <v>172</v>
      </c>
      <c r="D362" s="14" t="s">
        <v>57</v>
      </c>
      <c r="E362" s="37" t="s">
        <v>58</v>
      </c>
      <c r="F362" s="129">
        <f>F363</f>
        <v>0</v>
      </c>
      <c r="G362" s="126">
        <f t="shared" si="30"/>
        <v>0</v>
      </c>
      <c r="H362" s="103">
        <f t="shared" si="30"/>
        <v>0</v>
      </c>
      <c r="I362" s="27"/>
      <c r="J362" s="2"/>
    </row>
    <row r="363" spans="1:10" ht="22.5" hidden="1">
      <c r="A363" s="110" t="s">
        <v>78</v>
      </c>
      <c r="B363" s="14" t="s">
        <v>99</v>
      </c>
      <c r="C363" s="14" t="s">
        <v>172</v>
      </c>
      <c r="D363" s="14" t="s">
        <v>56</v>
      </c>
      <c r="E363" s="37" t="s">
        <v>59</v>
      </c>
      <c r="F363" s="129">
        <f>F364</f>
        <v>0</v>
      </c>
      <c r="G363" s="126">
        <f t="shared" si="30"/>
        <v>0</v>
      </c>
      <c r="H363" s="103">
        <f t="shared" si="30"/>
        <v>0</v>
      </c>
      <c r="I363" s="27"/>
      <c r="J363" s="2"/>
    </row>
    <row r="364" spans="1:10" ht="22.5" hidden="1">
      <c r="A364" s="110" t="s">
        <v>78</v>
      </c>
      <c r="B364" s="14" t="s">
        <v>99</v>
      </c>
      <c r="C364" s="14" t="s">
        <v>172</v>
      </c>
      <c r="D364" s="14" t="s">
        <v>47</v>
      </c>
      <c r="E364" s="36" t="s">
        <v>48</v>
      </c>
      <c r="F364" s="129"/>
      <c r="G364" s="126"/>
      <c r="H364" s="103"/>
      <c r="I364" s="27"/>
      <c r="J364" s="2"/>
    </row>
    <row r="365" spans="1:10" ht="33.75">
      <c r="A365" s="110" t="s">
        <v>78</v>
      </c>
      <c r="B365" s="21" t="s">
        <v>99</v>
      </c>
      <c r="C365" s="21" t="s">
        <v>379</v>
      </c>
      <c r="D365" s="21"/>
      <c r="E365" s="39" t="s">
        <v>242</v>
      </c>
      <c r="F365" s="131">
        <f>F366+F384</f>
        <v>6210.660000000001</v>
      </c>
      <c r="G365" s="138" t="e">
        <f>G366+G384</f>
        <v>#REF!</v>
      </c>
      <c r="H365" s="131" t="e">
        <f>H366+H384</f>
        <v>#REF!</v>
      </c>
      <c r="I365" s="27"/>
      <c r="J365" s="2"/>
    </row>
    <row r="366" spans="1:10" ht="22.5">
      <c r="A366" s="110" t="s">
        <v>78</v>
      </c>
      <c r="B366" s="14" t="s">
        <v>99</v>
      </c>
      <c r="C366" s="14" t="s">
        <v>392</v>
      </c>
      <c r="D366" s="14"/>
      <c r="E366" s="58" t="s">
        <v>154</v>
      </c>
      <c r="F366" s="129">
        <f>F367+F379</f>
        <v>6210.660000000001</v>
      </c>
      <c r="G366" s="126" t="e">
        <f>#REF!+#REF!</f>
        <v>#REF!</v>
      </c>
      <c r="H366" s="129" t="e">
        <f>#REF!+#REF!</f>
        <v>#REF!</v>
      </c>
      <c r="I366" s="27"/>
      <c r="J366" s="2"/>
    </row>
    <row r="367" spans="1:10" ht="22.5">
      <c r="A367" s="110" t="s">
        <v>78</v>
      </c>
      <c r="B367" s="14" t="s">
        <v>99</v>
      </c>
      <c r="C367" s="14" t="s">
        <v>393</v>
      </c>
      <c r="D367" s="14"/>
      <c r="E367" s="36" t="s">
        <v>115</v>
      </c>
      <c r="F367" s="129">
        <f>F368</f>
        <v>4541.360000000001</v>
      </c>
      <c r="G367" s="126"/>
      <c r="H367" s="132"/>
      <c r="I367" s="27"/>
      <c r="J367" s="2"/>
    </row>
    <row r="368" spans="1:10" ht="12.75">
      <c r="A368" s="110" t="s">
        <v>78</v>
      </c>
      <c r="B368" s="14" t="s">
        <v>99</v>
      </c>
      <c r="C368" s="14" t="s">
        <v>394</v>
      </c>
      <c r="D368" s="14"/>
      <c r="E368" s="36" t="s">
        <v>290</v>
      </c>
      <c r="F368" s="129">
        <f>F369+F372+F376</f>
        <v>4541.360000000001</v>
      </c>
      <c r="G368" s="126"/>
      <c r="H368" s="132"/>
      <c r="I368" s="27"/>
      <c r="J368" s="2"/>
    </row>
    <row r="369" spans="1:10" ht="22.5">
      <c r="A369" s="110" t="s">
        <v>78</v>
      </c>
      <c r="B369" s="14" t="s">
        <v>99</v>
      </c>
      <c r="C369" s="14" t="s">
        <v>432</v>
      </c>
      <c r="D369" s="14"/>
      <c r="E369" s="58" t="s">
        <v>116</v>
      </c>
      <c r="F369" s="129">
        <f>F370</f>
        <v>3582.3</v>
      </c>
      <c r="G369" s="126"/>
      <c r="H369" s="132"/>
      <c r="I369" s="27"/>
      <c r="J369" s="2"/>
    </row>
    <row r="370" spans="1:10" ht="12.75">
      <c r="A370" s="110" t="s">
        <v>78</v>
      </c>
      <c r="B370" s="14" t="s">
        <v>99</v>
      </c>
      <c r="C370" s="14" t="s">
        <v>433</v>
      </c>
      <c r="D370" s="14"/>
      <c r="E370" s="36" t="s">
        <v>76</v>
      </c>
      <c r="F370" s="129">
        <f>F371</f>
        <v>3582.3</v>
      </c>
      <c r="G370" s="126"/>
      <c r="H370" s="132"/>
      <c r="I370" s="27"/>
      <c r="J370" s="2"/>
    </row>
    <row r="371" spans="1:10" ht="22.5">
      <c r="A371" s="110" t="s">
        <v>78</v>
      </c>
      <c r="B371" s="14" t="s">
        <v>99</v>
      </c>
      <c r="C371" s="14" t="s">
        <v>433</v>
      </c>
      <c r="D371" s="14" t="s">
        <v>57</v>
      </c>
      <c r="E371" s="37" t="s">
        <v>58</v>
      </c>
      <c r="F371" s="129">
        <f>610+1864.3+100+700+150+10+48+100</f>
        <v>3582.3</v>
      </c>
      <c r="G371" s="126"/>
      <c r="H371" s="132"/>
      <c r="I371" s="27">
        <v>100</v>
      </c>
      <c r="J371" s="2"/>
    </row>
    <row r="372" spans="1:10" ht="22.5">
      <c r="A372" s="110" t="s">
        <v>78</v>
      </c>
      <c r="B372" s="14" t="s">
        <v>99</v>
      </c>
      <c r="C372" s="14" t="s">
        <v>434</v>
      </c>
      <c r="D372" s="14"/>
      <c r="E372" s="58" t="s">
        <v>189</v>
      </c>
      <c r="F372" s="129">
        <f>F373</f>
        <v>884.0600000000001</v>
      </c>
      <c r="G372" s="126"/>
      <c r="H372" s="132"/>
      <c r="I372" s="27"/>
      <c r="J372" s="2"/>
    </row>
    <row r="373" spans="1:10" ht="12.75">
      <c r="A373" s="110" t="s">
        <v>78</v>
      </c>
      <c r="B373" s="14" t="s">
        <v>99</v>
      </c>
      <c r="C373" s="14" t="s">
        <v>435</v>
      </c>
      <c r="D373" s="14"/>
      <c r="E373" s="36" t="s">
        <v>290</v>
      </c>
      <c r="F373" s="129">
        <f>SUM(F374:F375)</f>
        <v>884.0600000000001</v>
      </c>
      <c r="G373" s="126"/>
      <c r="H373" s="132"/>
      <c r="I373" s="27"/>
      <c r="J373" s="2"/>
    </row>
    <row r="374" spans="1:10" ht="26.25" customHeight="1">
      <c r="A374" s="110" t="s">
        <v>78</v>
      </c>
      <c r="B374" s="14" t="s">
        <v>99</v>
      </c>
      <c r="C374" s="14" t="s">
        <v>435</v>
      </c>
      <c r="D374" s="14" t="s">
        <v>57</v>
      </c>
      <c r="E374" s="37" t="s">
        <v>58</v>
      </c>
      <c r="F374" s="129">
        <f>344.6+92.1+447.36-1</f>
        <v>883.0600000000001</v>
      </c>
      <c r="G374" s="126"/>
      <c r="H374" s="132"/>
      <c r="I374" s="27">
        <v>-1</v>
      </c>
      <c r="J374" s="2"/>
    </row>
    <row r="375" spans="1:10" ht="12.75">
      <c r="A375" s="110" t="s">
        <v>78</v>
      </c>
      <c r="B375" s="14" t="s">
        <v>99</v>
      </c>
      <c r="C375" s="14" t="s">
        <v>435</v>
      </c>
      <c r="D375" s="14" t="s">
        <v>64</v>
      </c>
      <c r="E375" s="94" t="s">
        <v>185</v>
      </c>
      <c r="F375" s="129">
        <v>1</v>
      </c>
      <c r="G375" s="126"/>
      <c r="H375" s="132"/>
      <c r="I375" s="27">
        <v>1</v>
      </c>
      <c r="J375" s="2"/>
    </row>
    <row r="376" spans="1:10" ht="24.75" customHeight="1">
      <c r="A376" s="110" t="s">
        <v>78</v>
      </c>
      <c r="B376" s="14" t="s">
        <v>99</v>
      </c>
      <c r="C376" s="14" t="s">
        <v>505</v>
      </c>
      <c r="D376" s="14"/>
      <c r="E376" s="94" t="s">
        <v>507</v>
      </c>
      <c r="F376" s="129">
        <f>F377</f>
        <v>75</v>
      </c>
      <c r="G376" s="126"/>
      <c r="H376" s="132"/>
      <c r="I376" s="27"/>
      <c r="J376" s="2"/>
    </row>
    <row r="377" spans="1:10" ht="12.75">
      <c r="A377" s="110" t="s">
        <v>78</v>
      </c>
      <c r="B377" s="14" t="s">
        <v>99</v>
      </c>
      <c r="C377" s="14" t="s">
        <v>506</v>
      </c>
      <c r="D377" s="14"/>
      <c r="E377" s="36" t="s">
        <v>76</v>
      </c>
      <c r="F377" s="129">
        <f>F378</f>
        <v>75</v>
      </c>
      <c r="G377" s="126"/>
      <c r="H377" s="132"/>
      <c r="I377" s="27"/>
      <c r="J377" s="2"/>
    </row>
    <row r="378" spans="1:10" ht="22.5">
      <c r="A378" s="110" t="s">
        <v>78</v>
      </c>
      <c r="B378" s="14" t="s">
        <v>99</v>
      </c>
      <c r="C378" s="14" t="s">
        <v>506</v>
      </c>
      <c r="D378" s="14" t="s">
        <v>57</v>
      </c>
      <c r="E378" s="37" t="s">
        <v>58</v>
      </c>
      <c r="F378" s="129">
        <v>75</v>
      </c>
      <c r="G378" s="126"/>
      <c r="H378" s="132"/>
      <c r="I378" s="27"/>
      <c r="J378" s="2"/>
    </row>
    <row r="379" spans="1:10" ht="22.5">
      <c r="A379" s="110" t="s">
        <v>78</v>
      </c>
      <c r="B379" s="14" t="s">
        <v>99</v>
      </c>
      <c r="C379" s="14" t="s">
        <v>465</v>
      </c>
      <c r="D379" s="14"/>
      <c r="E379" s="94" t="s">
        <v>466</v>
      </c>
      <c r="F379" s="129">
        <f>F380</f>
        <v>1669.3</v>
      </c>
      <c r="G379" s="126"/>
      <c r="H379" s="132"/>
      <c r="I379" s="27"/>
      <c r="J379" s="2"/>
    </row>
    <row r="380" spans="1:10" ht="12.75">
      <c r="A380" s="110" t="s">
        <v>78</v>
      </c>
      <c r="B380" s="14" t="s">
        <v>99</v>
      </c>
      <c r="C380" s="14" t="s">
        <v>467</v>
      </c>
      <c r="D380" s="14"/>
      <c r="E380" s="36" t="s">
        <v>290</v>
      </c>
      <c r="F380" s="129">
        <f>F381</f>
        <v>1669.3</v>
      </c>
      <c r="G380" s="126"/>
      <c r="H380" s="132"/>
      <c r="I380" s="27"/>
      <c r="J380" s="2"/>
    </row>
    <row r="381" spans="1:10" ht="22.5">
      <c r="A381" s="110" t="s">
        <v>78</v>
      </c>
      <c r="B381" s="14" t="s">
        <v>99</v>
      </c>
      <c r="C381" s="14" t="s">
        <v>468</v>
      </c>
      <c r="D381" s="14"/>
      <c r="E381" s="94" t="s">
        <v>469</v>
      </c>
      <c r="F381" s="129">
        <f>F382</f>
        <v>1669.3</v>
      </c>
      <c r="G381" s="126"/>
      <c r="H381" s="132"/>
      <c r="I381" s="27"/>
      <c r="J381" s="2"/>
    </row>
    <row r="382" spans="1:10" ht="12.75">
      <c r="A382" s="110" t="s">
        <v>78</v>
      </c>
      <c r="B382" s="14" t="s">
        <v>99</v>
      </c>
      <c r="C382" s="14" t="s">
        <v>470</v>
      </c>
      <c r="D382" s="14"/>
      <c r="E382" s="36" t="s">
        <v>76</v>
      </c>
      <c r="F382" s="129">
        <f>F383</f>
        <v>1669.3</v>
      </c>
      <c r="G382" s="126"/>
      <c r="H382" s="132"/>
      <c r="I382" s="27"/>
      <c r="J382" s="2"/>
    </row>
    <row r="383" spans="1:10" ht="22.5">
      <c r="A383" s="110" t="s">
        <v>78</v>
      </c>
      <c r="B383" s="14" t="s">
        <v>99</v>
      </c>
      <c r="C383" s="14" t="s">
        <v>470</v>
      </c>
      <c r="D383" s="14" t="s">
        <v>57</v>
      </c>
      <c r="E383" s="37" t="s">
        <v>58</v>
      </c>
      <c r="F383" s="129">
        <f>800+70+50+54.3+195+500</f>
        <v>1669.3</v>
      </c>
      <c r="G383" s="126"/>
      <c r="H383" s="132"/>
      <c r="I383" s="27"/>
      <c r="J383" s="2"/>
    </row>
    <row r="384" spans="1:10" ht="12.75" hidden="1">
      <c r="A384" s="110" t="s">
        <v>78</v>
      </c>
      <c r="B384" s="14" t="s">
        <v>99</v>
      </c>
      <c r="C384" s="14" t="s">
        <v>436</v>
      </c>
      <c r="D384" s="14"/>
      <c r="E384" s="95" t="s">
        <v>106</v>
      </c>
      <c r="F384" s="129">
        <f>F385</f>
        <v>0</v>
      </c>
      <c r="G384" s="126" t="e">
        <f>G388+G402+G409</f>
        <v>#REF!</v>
      </c>
      <c r="H384" s="129" t="e">
        <f>H388+H402+H409</f>
        <v>#REF!</v>
      </c>
      <c r="I384" s="27"/>
      <c r="J384" s="2"/>
    </row>
    <row r="385" spans="1:10" ht="22.5" hidden="1">
      <c r="A385" s="110" t="s">
        <v>78</v>
      </c>
      <c r="B385" s="14" t="s">
        <v>99</v>
      </c>
      <c r="C385" s="14" t="s">
        <v>437</v>
      </c>
      <c r="D385" s="14"/>
      <c r="E385" s="36" t="s">
        <v>439</v>
      </c>
      <c r="F385" s="129">
        <f>F386</f>
        <v>0</v>
      </c>
      <c r="G385" s="126"/>
      <c r="H385" s="147"/>
      <c r="I385" s="27"/>
      <c r="J385" s="2"/>
    </row>
    <row r="386" spans="1:10" ht="12.75" hidden="1">
      <c r="A386" s="110" t="s">
        <v>78</v>
      </c>
      <c r="B386" s="14" t="s">
        <v>99</v>
      </c>
      <c r="C386" s="14" t="s">
        <v>438</v>
      </c>
      <c r="D386" s="14"/>
      <c r="E386" s="36" t="s">
        <v>290</v>
      </c>
      <c r="F386" s="129">
        <f>F387</f>
        <v>0</v>
      </c>
      <c r="G386" s="126"/>
      <c r="H386" s="147"/>
      <c r="I386" s="27"/>
      <c r="J386" s="2"/>
    </row>
    <row r="387" spans="1:10" ht="12.75" hidden="1">
      <c r="A387" s="110" t="s">
        <v>78</v>
      </c>
      <c r="B387" s="14" t="s">
        <v>99</v>
      </c>
      <c r="C387" s="14" t="s">
        <v>440</v>
      </c>
      <c r="D387" s="14"/>
      <c r="E387" s="58" t="s">
        <v>267</v>
      </c>
      <c r="F387" s="129">
        <f>F388</f>
        <v>0</v>
      </c>
      <c r="G387" s="126"/>
      <c r="H387" s="147"/>
      <c r="I387" s="27"/>
      <c r="J387" s="2"/>
    </row>
    <row r="388" spans="1:10" ht="12.75" hidden="1">
      <c r="A388" s="110" t="s">
        <v>78</v>
      </c>
      <c r="B388" s="14" t="s">
        <v>99</v>
      </c>
      <c r="C388" s="14" t="s">
        <v>441</v>
      </c>
      <c r="D388" s="14"/>
      <c r="E388" s="36" t="s">
        <v>76</v>
      </c>
      <c r="F388" s="129">
        <f>F389</f>
        <v>0</v>
      </c>
      <c r="G388" s="126" t="e">
        <f>#REF!+G394+G398</f>
        <v>#REF!</v>
      </c>
      <c r="H388" s="102" t="e">
        <f>#REF!+H394+H398</f>
        <v>#REF!</v>
      </c>
      <c r="I388" s="27"/>
      <c r="J388" s="2"/>
    </row>
    <row r="389" spans="1:10" ht="22.5" hidden="1">
      <c r="A389" s="110" t="s">
        <v>78</v>
      </c>
      <c r="B389" s="14" t="s">
        <v>99</v>
      </c>
      <c r="C389" s="14" t="s">
        <v>441</v>
      </c>
      <c r="D389" s="14" t="s">
        <v>57</v>
      </c>
      <c r="E389" s="37" t="s">
        <v>58</v>
      </c>
      <c r="F389" s="129">
        <f>1664.3-1664.3</f>
        <v>0</v>
      </c>
      <c r="G389" s="126" t="e">
        <f>#REF!</f>
        <v>#REF!</v>
      </c>
      <c r="H389" s="129" t="e">
        <f>#REF!</f>
        <v>#REF!</v>
      </c>
      <c r="I389" s="27"/>
      <c r="J389" s="2"/>
    </row>
    <row r="390" spans="1:10" ht="33.75" hidden="1">
      <c r="A390" s="110" t="s">
        <v>78</v>
      </c>
      <c r="B390" s="14" t="s">
        <v>99</v>
      </c>
      <c r="C390" s="14" t="s">
        <v>268</v>
      </c>
      <c r="D390" s="14"/>
      <c r="E390" s="36" t="s">
        <v>258</v>
      </c>
      <c r="F390" s="130">
        <f aca="true" t="shared" si="31" ref="F390:H392">F391</f>
        <v>0</v>
      </c>
      <c r="G390" s="126">
        <f t="shared" si="31"/>
        <v>0</v>
      </c>
      <c r="H390" s="129">
        <f t="shared" si="31"/>
        <v>0</v>
      </c>
      <c r="I390" s="27"/>
      <c r="J390" s="2"/>
    </row>
    <row r="391" spans="1:10" ht="22.5" hidden="1">
      <c r="A391" s="110" t="s">
        <v>78</v>
      </c>
      <c r="B391" s="14" t="s">
        <v>99</v>
      </c>
      <c r="C391" s="14" t="s">
        <v>268</v>
      </c>
      <c r="D391" s="14" t="s">
        <v>57</v>
      </c>
      <c r="E391" s="37" t="s">
        <v>58</v>
      </c>
      <c r="F391" s="130">
        <f t="shared" si="31"/>
        <v>0</v>
      </c>
      <c r="G391" s="126">
        <f t="shared" si="31"/>
        <v>0</v>
      </c>
      <c r="H391" s="129">
        <f t="shared" si="31"/>
        <v>0</v>
      </c>
      <c r="I391" s="27"/>
      <c r="J391" s="2"/>
    </row>
    <row r="392" spans="1:10" ht="22.5" hidden="1">
      <c r="A392" s="110" t="s">
        <v>78</v>
      </c>
      <c r="B392" s="14" t="s">
        <v>99</v>
      </c>
      <c r="C392" s="14" t="s">
        <v>268</v>
      </c>
      <c r="D392" s="14" t="s">
        <v>56</v>
      </c>
      <c r="E392" s="37" t="s">
        <v>59</v>
      </c>
      <c r="F392" s="130">
        <f t="shared" si="31"/>
        <v>0</v>
      </c>
      <c r="G392" s="126">
        <f t="shared" si="31"/>
        <v>0</v>
      </c>
      <c r="H392" s="129">
        <f t="shared" si="31"/>
        <v>0</v>
      </c>
      <c r="I392" s="27"/>
      <c r="J392" s="2"/>
    </row>
    <row r="393" spans="1:10" ht="22.5" hidden="1">
      <c r="A393" s="110" t="s">
        <v>78</v>
      </c>
      <c r="B393" s="14" t="s">
        <v>99</v>
      </c>
      <c r="C393" s="14" t="s">
        <v>268</v>
      </c>
      <c r="D393" s="14" t="s">
        <v>47</v>
      </c>
      <c r="E393" s="36" t="s">
        <v>48</v>
      </c>
      <c r="F393" s="130">
        <f>700-700</f>
        <v>0</v>
      </c>
      <c r="G393" s="126"/>
      <c r="H393" s="132"/>
      <c r="I393" s="27"/>
      <c r="J393" s="2"/>
    </row>
    <row r="394" spans="1:10" ht="33.75" hidden="1">
      <c r="A394" s="110" t="s">
        <v>78</v>
      </c>
      <c r="B394" s="14" t="s">
        <v>99</v>
      </c>
      <c r="C394" s="14" t="s">
        <v>272</v>
      </c>
      <c r="D394" s="14"/>
      <c r="E394" s="36" t="s">
        <v>258</v>
      </c>
      <c r="F394" s="130">
        <f aca="true" t="shared" si="32" ref="F394:H396">F395</f>
        <v>0</v>
      </c>
      <c r="G394" s="126">
        <f t="shared" si="32"/>
        <v>1100</v>
      </c>
      <c r="H394" s="129">
        <f t="shared" si="32"/>
        <v>1000</v>
      </c>
      <c r="I394" s="27"/>
      <c r="J394" s="2"/>
    </row>
    <row r="395" spans="1:10" ht="22.5" hidden="1">
      <c r="A395" s="110" t="s">
        <v>78</v>
      </c>
      <c r="B395" s="14" t="s">
        <v>99</v>
      </c>
      <c r="C395" s="14" t="s">
        <v>272</v>
      </c>
      <c r="D395" s="14" t="s">
        <v>57</v>
      </c>
      <c r="E395" s="37" t="s">
        <v>58</v>
      </c>
      <c r="F395" s="130">
        <f t="shared" si="32"/>
        <v>0</v>
      </c>
      <c r="G395" s="126">
        <f t="shared" si="32"/>
        <v>1100</v>
      </c>
      <c r="H395" s="129">
        <f t="shared" si="32"/>
        <v>1000</v>
      </c>
      <c r="I395" s="27"/>
      <c r="J395" s="2"/>
    </row>
    <row r="396" spans="1:10" ht="22.5" hidden="1">
      <c r="A396" s="110" t="s">
        <v>78</v>
      </c>
      <c r="B396" s="14" t="s">
        <v>99</v>
      </c>
      <c r="C396" s="14" t="s">
        <v>272</v>
      </c>
      <c r="D396" s="14" t="s">
        <v>56</v>
      </c>
      <c r="E396" s="37" t="s">
        <v>59</v>
      </c>
      <c r="F396" s="130">
        <f t="shared" si="32"/>
        <v>0</v>
      </c>
      <c r="G396" s="126">
        <f t="shared" si="32"/>
        <v>1100</v>
      </c>
      <c r="H396" s="129">
        <f t="shared" si="32"/>
        <v>1000</v>
      </c>
      <c r="I396" s="27"/>
      <c r="J396" s="2"/>
    </row>
    <row r="397" spans="1:10" ht="22.5" hidden="1">
      <c r="A397" s="110" t="s">
        <v>78</v>
      </c>
      <c r="B397" s="14" t="s">
        <v>99</v>
      </c>
      <c r="C397" s="14" t="s">
        <v>272</v>
      </c>
      <c r="D397" s="14" t="s">
        <v>47</v>
      </c>
      <c r="E397" s="36" t="s">
        <v>48</v>
      </c>
      <c r="F397" s="129"/>
      <c r="G397" s="126">
        <v>1100</v>
      </c>
      <c r="H397" s="132">
        <v>1000</v>
      </c>
      <c r="I397" s="27"/>
      <c r="J397" s="2"/>
    </row>
    <row r="398" spans="1:10" ht="22.5" hidden="1">
      <c r="A398" s="110" t="s">
        <v>78</v>
      </c>
      <c r="B398" s="14" t="s">
        <v>99</v>
      </c>
      <c r="C398" s="14" t="s">
        <v>282</v>
      </c>
      <c r="D398" s="14"/>
      <c r="E398" s="36" t="s">
        <v>283</v>
      </c>
      <c r="F398" s="129">
        <f aca="true" t="shared" si="33" ref="F398:H400">F399</f>
        <v>0</v>
      </c>
      <c r="G398" s="126">
        <f t="shared" si="33"/>
        <v>0</v>
      </c>
      <c r="H398" s="102">
        <f t="shared" si="33"/>
        <v>0</v>
      </c>
      <c r="I398" s="27"/>
      <c r="J398" s="2"/>
    </row>
    <row r="399" spans="1:10" ht="22.5" hidden="1">
      <c r="A399" s="110" t="s">
        <v>78</v>
      </c>
      <c r="B399" s="14" t="s">
        <v>99</v>
      </c>
      <c r="C399" s="14" t="s">
        <v>282</v>
      </c>
      <c r="D399" s="14" t="s">
        <v>57</v>
      </c>
      <c r="E399" s="37" t="s">
        <v>58</v>
      </c>
      <c r="F399" s="129">
        <f t="shared" si="33"/>
        <v>0</v>
      </c>
      <c r="G399" s="126">
        <f t="shared" si="33"/>
        <v>0</v>
      </c>
      <c r="H399" s="102">
        <f t="shared" si="33"/>
        <v>0</v>
      </c>
      <c r="I399" s="27"/>
      <c r="J399" s="2"/>
    </row>
    <row r="400" spans="1:10" ht="22.5" hidden="1">
      <c r="A400" s="110" t="s">
        <v>78</v>
      </c>
      <c r="B400" s="14" t="s">
        <v>99</v>
      </c>
      <c r="C400" s="14" t="s">
        <v>282</v>
      </c>
      <c r="D400" s="14" t="s">
        <v>56</v>
      </c>
      <c r="E400" s="37" t="s">
        <v>59</v>
      </c>
      <c r="F400" s="129">
        <f t="shared" si="33"/>
        <v>0</v>
      </c>
      <c r="G400" s="126">
        <f t="shared" si="33"/>
        <v>0</v>
      </c>
      <c r="H400" s="102">
        <f t="shared" si="33"/>
        <v>0</v>
      </c>
      <c r="I400" s="27"/>
      <c r="J400" s="2"/>
    </row>
    <row r="401" spans="1:10" ht="22.5" hidden="1">
      <c r="A401" s="110" t="s">
        <v>78</v>
      </c>
      <c r="B401" s="14" t="s">
        <v>99</v>
      </c>
      <c r="C401" s="14" t="s">
        <v>282</v>
      </c>
      <c r="D401" s="14" t="s">
        <v>47</v>
      </c>
      <c r="E401" s="36" t="s">
        <v>48</v>
      </c>
      <c r="F401" s="129"/>
      <c r="G401" s="126"/>
      <c r="H401" s="134"/>
      <c r="I401" s="27"/>
      <c r="J401" s="2"/>
    </row>
    <row r="402" spans="1:10" ht="33.75" hidden="1">
      <c r="A402" s="110" t="s">
        <v>78</v>
      </c>
      <c r="B402" s="14" t="s">
        <v>99</v>
      </c>
      <c r="C402" s="14" t="s">
        <v>277</v>
      </c>
      <c r="D402" s="14"/>
      <c r="E402" s="36" t="s">
        <v>278</v>
      </c>
      <c r="F402" s="130">
        <f>F406+F403</f>
        <v>0</v>
      </c>
      <c r="G402" s="139">
        <f>G406+G403</f>
        <v>0</v>
      </c>
      <c r="H402" s="105">
        <f>H406+H403</f>
        <v>0</v>
      </c>
      <c r="I402" s="27"/>
      <c r="J402" s="2"/>
    </row>
    <row r="403" spans="1:10" ht="22.5" hidden="1">
      <c r="A403" s="110" t="s">
        <v>78</v>
      </c>
      <c r="B403" s="14" t="s">
        <v>99</v>
      </c>
      <c r="C403" s="14" t="s">
        <v>277</v>
      </c>
      <c r="D403" s="14" t="s">
        <v>57</v>
      </c>
      <c r="E403" s="37" t="s">
        <v>58</v>
      </c>
      <c r="F403" s="130">
        <f aca="true" t="shared" si="34" ref="F403:H404">F404</f>
        <v>0</v>
      </c>
      <c r="G403" s="139">
        <f t="shared" si="34"/>
        <v>0</v>
      </c>
      <c r="H403" s="105">
        <f t="shared" si="34"/>
        <v>0</v>
      </c>
      <c r="I403" s="27"/>
      <c r="J403" s="2"/>
    </row>
    <row r="404" spans="1:10" ht="22.5" hidden="1">
      <c r="A404" s="110" t="s">
        <v>78</v>
      </c>
      <c r="B404" s="14" t="s">
        <v>99</v>
      </c>
      <c r="C404" s="14" t="s">
        <v>277</v>
      </c>
      <c r="D404" s="14" t="s">
        <v>56</v>
      </c>
      <c r="E404" s="37" t="s">
        <v>59</v>
      </c>
      <c r="F404" s="130">
        <f t="shared" si="34"/>
        <v>0</v>
      </c>
      <c r="G404" s="139">
        <f t="shared" si="34"/>
        <v>0</v>
      </c>
      <c r="H404" s="105">
        <f t="shared" si="34"/>
        <v>0</v>
      </c>
      <c r="I404" s="27"/>
      <c r="J404" s="2"/>
    </row>
    <row r="405" spans="1:10" ht="22.5" hidden="1">
      <c r="A405" s="110" t="s">
        <v>78</v>
      </c>
      <c r="B405" s="14" t="s">
        <v>99</v>
      </c>
      <c r="C405" s="14" t="s">
        <v>277</v>
      </c>
      <c r="D405" s="14" t="s">
        <v>47</v>
      </c>
      <c r="E405" s="36" t="s">
        <v>48</v>
      </c>
      <c r="F405" s="129"/>
      <c r="G405" s="139"/>
      <c r="H405" s="130"/>
      <c r="I405" s="27"/>
      <c r="J405" s="2"/>
    </row>
    <row r="406" spans="1:10" ht="12.75" hidden="1">
      <c r="A406" s="110" t="s">
        <v>78</v>
      </c>
      <c r="B406" s="14" t="s">
        <v>99</v>
      </c>
      <c r="C406" s="14" t="s">
        <v>277</v>
      </c>
      <c r="D406" s="14" t="s">
        <v>87</v>
      </c>
      <c r="E406" s="36" t="s">
        <v>88</v>
      </c>
      <c r="F406" s="129">
        <f aca="true" t="shared" si="35" ref="F406:H407">F407</f>
        <v>0</v>
      </c>
      <c r="G406" s="139">
        <f t="shared" si="35"/>
        <v>0</v>
      </c>
      <c r="H406" s="130">
        <f t="shared" si="35"/>
        <v>0</v>
      </c>
      <c r="I406" s="27"/>
      <c r="J406" s="2"/>
    </row>
    <row r="407" spans="1:10" ht="22.5" hidden="1">
      <c r="A407" s="110" t="s">
        <v>78</v>
      </c>
      <c r="B407" s="14" t="s">
        <v>99</v>
      </c>
      <c r="C407" s="14" t="s">
        <v>277</v>
      </c>
      <c r="D407" s="14" t="s">
        <v>89</v>
      </c>
      <c r="E407" s="36" t="s">
        <v>90</v>
      </c>
      <c r="F407" s="129">
        <f t="shared" si="35"/>
        <v>0</v>
      </c>
      <c r="G407" s="139">
        <f t="shared" si="35"/>
        <v>0</v>
      </c>
      <c r="H407" s="130">
        <f t="shared" si="35"/>
        <v>0</v>
      </c>
      <c r="I407" s="27"/>
      <c r="J407" s="2"/>
    </row>
    <row r="408" spans="1:10" ht="22.5" hidden="1">
      <c r="A408" s="110" t="s">
        <v>78</v>
      </c>
      <c r="B408" s="14" t="s">
        <v>99</v>
      </c>
      <c r="C408" s="14" t="s">
        <v>277</v>
      </c>
      <c r="D408" s="14" t="s">
        <v>187</v>
      </c>
      <c r="E408" s="36" t="s">
        <v>188</v>
      </c>
      <c r="F408" s="129">
        <f>798.60337-798.60337</f>
        <v>0</v>
      </c>
      <c r="G408" s="126">
        <v>0</v>
      </c>
      <c r="H408" s="132">
        <v>0</v>
      </c>
      <c r="I408" s="27"/>
      <c r="J408" s="2"/>
    </row>
    <row r="409" spans="1:10" ht="45" hidden="1">
      <c r="A409" s="110" t="s">
        <v>78</v>
      </c>
      <c r="B409" s="14" t="s">
        <v>99</v>
      </c>
      <c r="C409" s="14" t="s">
        <v>275</v>
      </c>
      <c r="D409" s="14"/>
      <c r="E409" s="36" t="s">
        <v>276</v>
      </c>
      <c r="F409" s="130">
        <f>F413+F410</f>
        <v>0</v>
      </c>
      <c r="G409" s="139">
        <f>G413+G410</f>
        <v>0</v>
      </c>
      <c r="H409" s="105">
        <f>H413+H410</f>
        <v>0</v>
      </c>
      <c r="I409" s="27"/>
      <c r="J409" s="2"/>
    </row>
    <row r="410" spans="1:10" ht="22.5" hidden="1">
      <c r="A410" s="110" t="s">
        <v>78</v>
      </c>
      <c r="B410" s="14" t="s">
        <v>99</v>
      </c>
      <c r="C410" s="14" t="s">
        <v>275</v>
      </c>
      <c r="D410" s="14" t="s">
        <v>57</v>
      </c>
      <c r="E410" s="37" t="s">
        <v>58</v>
      </c>
      <c r="F410" s="130">
        <f aca="true" t="shared" si="36" ref="F410:H411">F411</f>
        <v>0</v>
      </c>
      <c r="G410" s="139">
        <f t="shared" si="36"/>
        <v>0</v>
      </c>
      <c r="H410" s="105">
        <f t="shared" si="36"/>
        <v>0</v>
      </c>
      <c r="I410" s="27"/>
      <c r="J410" s="2"/>
    </row>
    <row r="411" spans="1:10" ht="22.5" hidden="1">
      <c r="A411" s="110" t="s">
        <v>78</v>
      </c>
      <c r="B411" s="14" t="s">
        <v>99</v>
      </c>
      <c r="C411" s="14" t="s">
        <v>275</v>
      </c>
      <c r="D411" s="14" t="s">
        <v>56</v>
      </c>
      <c r="E411" s="37" t="s">
        <v>59</v>
      </c>
      <c r="F411" s="130">
        <f t="shared" si="36"/>
        <v>0</v>
      </c>
      <c r="G411" s="139">
        <f t="shared" si="36"/>
        <v>0</v>
      </c>
      <c r="H411" s="105">
        <f t="shared" si="36"/>
        <v>0</v>
      </c>
      <c r="I411" s="27"/>
      <c r="J411" s="2"/>
    </row>
    <row r="412" spans="1:10" ht="22.5" hidden="1">
      <c r="A412" s="110" t="s">
        <v>78</v>
      </c>
      <c r="B412" s="14" t="s">
        <v>99</v>
      </c>
      <c r="C412" s="14" t="s">
        <v>275</v>
      </c>
      <c r="D412" s="14" t="s">
        <v>47</v>
      </c>
      <c r="E412" s="36" t="s">
        <v>48</v>
      </c>
      <c r="F412" s="129"/>
      <c r="G412" s="139"/>
      <c r="H412" s="130"/>
      <c r="I412" s="27"/>
      <c r="J412" s="2"/>
    </row>
    <row r="413" spans="1:10" ht="12.75" hidden="1">
      <c r="A413" s="110" t="s">
        <v>78</v>
      </c>
      <c r="B413" s="14" t="s">
        <v>99</v>
      </c>
      <c r="C413" s="14" t="s">
        <v>275</v>
      </c>
      <c r="D413" s="14" t="s">
        <v>87</v>
      </c>
      <c r="E413" s="36" t="s">
        <v>88</v>
      </c>
      <c r="F413" s="130">
        <f aca="true" t="shared" si="37" ref="F413:H414">F414</f>
        <v>0</v>
      </c>
      <c r="G413" s="139">
        <f t="shared" si="37"/>
        <v>0</v>
      </c>
      <c r="H413" s="130">
        <f t="shared" si="37"/>
        <v>0</v>
      </c>
      <c r="I413" s="27"/>
      <c r="J413" s="2"/>
    </row>
    <row r="414" spans="1:10" ht="22.5" hidden="1">
      <c r="A414" s="110" t="s">
        <v>78</v>
      </c>
      <c r="B414" s="14" t="s">
        <v>99</v>
      </c>
      <c r="C414" s="14" t="s">
        <v>275</v>
      </c>
      <c r="D414" s="14" t="s">
        <v>89</v>
      </c>
      <c r="E414" s="36" t="s">
        <v>90</v>
      </c>
      <c r="F414" s="130">
        <f t="shared" si="37"/>
        <v>0</v>
      </c>
      <c r="G414" s="139">
        <f t="shared" si="37"/>
        <v>0</v>
      </c>
      <c r="H414" s="130">
        <f t="shared" si="37"/>
        <v>0</v>
      </c>
      <c r="I414" s="27"/>
      <c r="J414" s="2"/>
    </row>
    <row r="415" spans="1:10" ht="22.5" hidden="1">
      <c r="A415" s="110" t="s">
        <v>78</v>
      </c>
      <c r="B415" s="14" t="s">
        <v>99</v>
      </c>
      <c r="C415" s="14" t="s">
        <v>275</v>
      </c>
      <c r="D415" s="14" t="s">
        <v>187</v>
      </c>
      <c r="E415" s="36" t="s">
        <v>188</v>
      </c>
      <c r="F415" s="129">
        <f>10-10</f>
        <v>0</v>
      </c>
      <c r="G415" s="126">
        <v>0</v>
      </c>
      <c r="H415" s="132">
        <v>0</v>
      </c>
      <c r="I415" s="27"/>
      <c r="J415" s="2"/>
    </row>
    <row r="416" spans="1:10" ht="45" hidden="1">
      <c r="A416" s="110" t="s">
        <v>78</v>
      </c>
      <c r="B416" s="21" t="s">
        <v>99</v>
      </c>
      <c r="C416" s="21" t="s">
        <v>442</v>
      </c>
      <c r="D416" s="14"/>
      <c r="E416" s="98" t="s">
        <v>259</v>
      </c>
      <c r="F416" s="129">
        <f>F417</f>
        <v>0</v>
      </c>
      <c r="G416" s="126" t="e">
        <f>G417</f>
        <v>#REF!</v>
      </c>
      <c r="H416" s="129" t="e">
        <f>H417</f>
        <v>#REF!</v>
      </c>
      <c r="I416" s="27"/>
      <c r="J416" s="2"/>
    </row>
    <row r="417" spans="1:10" ht="12.75" hidden="1">
      <c r="A417" s="110" t="s">
        <v>78</v>
      </c>
      <c r="B417" s="14" t="s">
        <v>99</v>
      </c>
      <c r="C417" s="14" t="s">
        <v>443</v>
      </c>
      <c r="D417" s="14"/>
      <c r="E417" s="58" t="s">
        <v>252</v>
      </c>
      <c r="F417" s="129">
        <f>F418</f>
        <v>0</v>
      </c>
      <c r="G417" s="126" t="e">
        <f>G421</f>
        <v>#REF!</v>
      </c>
      <c r="H417" s="129" t="e">
        <f>H421</f>
        <v>#REF!</v>
      </c>
      <c r="I417" s="27"/>
      <c r="J417" s="2"/>
    </row>
    <row r="418" spans="1:10" ht="15" customHeight="1" hidden="1">
      <c r="A418" s="110" t="s">
        <v>78</v>
      </c>
      <c r="B418" s="14" t="s">
        <v>99</v>
      </c>
      <c r="C418" s="14" t="s">
        <v>444</v>
      </c>
      <c r="D418" s="14"/>
      <c r="E418" s="36" t="s">
        <v>255</v>
      </c>
      <c r="F418" s="129">
        <f>F419</f>
        <v>0</v>
      </c>
      <c r="G418" s="126"/>
      <c r="H418" s="129"/>
      <c r="I418" s="27"/>
      <c r="J418" s="2"/>
    </row>
    <row r="419" spans="1:10" ht="12.75" customHeight="1" hidden="1">
      <c r="A419" s="110" t="s">
        <v>78</v>
      </c>
      <c r="B419" s="14" t="s">
        <v>99</v>
      </c>
      <c r="C419" s="14" t="s">
        <v>445</v>
      </c>
      <c r="D419" s="14"/>
      <c r="E419" s="36" t="s">
        <v>290</v>
      </c>
      <c r="F419" s="129">
        <f>F420</f>
        <v>0</v>
      </c>
      <c r="G419" s="126"/>
      <c r="H419" s="129"/>
      <c r="I419" s="27"/>
      <c r="J419" s="2"/>
    </row>
    <row r="420" spans="1:10" ht="22.5" customHeight="1" hidden="1">
      <c r="A420" s="110" t="s">
        <v>78</v>
      </c>
      <c r="B420" s="14" t="s">
        <v>99</v>
      </c>
      <c r="C420" s="14" t="s">
        <v>446</v>
      </c>
      <c r="D420" s="14"/>
      <c r="E420" s="58" t="s">
        <v>260</v>
      </c>
      <c r="F420" s="129">
        <f>F421</f>
        <v>0</v>
      </c>
      <c r="G420" s="126"/>
      <c r="H420" s="129"/>
      <c r="I420" s="27"/>
      <c r="J420" s="2"/>
    </row>
    <row r="421" spans="1:10" ht="12.75" hidden="1">
      <c r="A421" s="110" t="s">
        <v>78</v>
      </c>
      <c r="B421" s="14" t="s">
        <v>99</v>
      </c>
      <c r="C421" s="14" t="s">
        <v>447</v>
      </c>
      <c r="D421" s="14"/>
      <c r="E421" s="36" t="s">
        <v>76</v>
      </c>
      <c r="F421" s="129">
        <f>F422</f>
        <v>0</v>
      </c>
      <c r="G421" s="126" t="e">
        <f>#REF!</f>
        <v>#REF!</v>
      </c>
      <c r="H421" s="129" t="e">
        <f>#REF!</f>
        <v>#REF!</v>
      </c>
      <c r="I421" s="27"/>
      <c r="J421" s="2"/>
    </row>
    <row r="422" spans="1:10" ht="22.5" hidden="1">
      <c r="A422" s="110" t="s">
        <v>78</v>
      </c>
      <c r="B422" s="14" t="s">
        <v>99</v>
      </c>
      <c r="C422" s="14" t="s">
        <v>447</v>
      </c>
      <c r="D422" s="14" t="s">
        <v>57</v>
      </c>
      <c r="E422" s="37" t="s">
        <v>58</v>
      </c>
      <c r="F422" s="129"/>
      <c r="G422" s="126">
        <f>G423</f>
        <v>0</v>
      </c>
      <c r="H422" s="129">
        <f>H423</f>
        <v>1600</v>
      </c>
      <c r="I422" s="27"/>
      <c r="J422" s="2"/>
    </row>
    <row r="423" spans="1:10" ht="22.5" hidden="1">
      <c r="A423" s="110" t="s">
        <v>78</v>
      </c>
      <c r="B423" s="14" t="s">
        <v>99</v>
      </c>
      <c r="C423" s="14" t="s">
        <v>256</v>
      </c>
      <c r="D423" s="14" t="s">
        <v>56</v>
      </c>
      <c r="E423" s="37" t="s">
        <v>59</v>
      </c>
      <c r="F423" s="129">
        <f>F424</f>
        <v>0</v>
      </c>
      <c r="G423" s="126">
        <f>G424</f>
        <v>0</v>
      </c>
      <c r="H423" s="129">
        <f>H424</f>
        <v>1600</v>
      </c>
      <c r="I423" s="27"/>
      <c r="J423" s="2"/>
    </row>
    <row r="424" spans="1:10" ht="22.5" hidden="1">
      <c r="A424" s="110" t="s">
        <v>78</v>
      </c>
      <c r="B424" s="14" t="s">
        <v>99</v>
      </c>
      <c r="C424" s="14" t="s">
        <v>256</v>
      </c>
      <c r="D424" s="14" t="s">
        <v>47</v>
      </c>
      <c r="E424" s="36" t="s">
        <v>48</v>
      </c>
      <c r="F424" s="129"/>
      <c r="G424" s="126"/>
      <c r="H424" s="103">
        <v>1600</v>
      </c>
      <c r="I424" s="27"/>
      <c r="J424" s="2"/>
    </row>
    <row r="425" spans="1:10" ht="12.75">
      <c r="A425" s="110" t="s">
        <v>78</v>
      </c>
      <c r="B425" s="21" t="s">
        <v>26</v>
      </c>
      <c r="C425" s="21"/>
      <c r="D425" s="21"/>
      <c r="E425" s="39" t="s">
        <v>101</v>
      </c>
      <c r="F425" s="131">
        <f aca="true" t="shared" si="38" ref="F425:H427">F426</f>
        <v>1000</v>
      </c>
      <c r="G425" s="138" t="e">
        <f t="shared" si="38"/>
        <v>#REF!</v>
      </c>
      <c r="H425" s="104" t="e">
        <f t="shared" si="38"/>
        <v>#REF!</v>
      </c>
      <c r="I425" s="27"/>
      <c r="J425" s="2"/>
    </row>
    <row r="426" spans="1:10" ht="12.75">
      <c r="A426" s="110" t="s">
        <v>78</v>
      </c>
      <c r="B426" s="14" t="s">
        <v>31</v>
      </c>
      <c r="C426" s="14"/>
      <c r="D426" s="14"/>
      <c r="E426" s="36" t="s">
        <v>32</v>
      </c>
      <c r="F426" s="129">
        <f aca="true" t="shared" si="39" ref="F426:F431">F427</f>
        <v>1000</v>
      </c>
      <c r="G426" s="126" t="e">
        <f t="shared" si="38"/>
        <v>#REF!</v>
      </c>
      <c r="H426" s="103" t="e">
        <f t="shared" si="38"/>
        <v>#REF!</v>
      </c>
      <c r="I426" s="27"/>
      <c r="J426" s="2"/>
    </row>
    <row r="427" spans="1:10" ht="12.75">
      <c r="A427" s="110" t="s">
        <v>78</v>
      </c>
      <c r="B427" s="14" t="s">
        <v>31</v>
      </c>
      <c r="C427" s="14" t="s">
        <v>288</v>
      </c>
      <c r="D427" s="14"/>
      <c r="E427" s="36" t="s">
        <v>69</v>
      </c>
      <c r="F427" s="129">
        <f t="shared" si="39"/>
        <v>1000</v>
      </c>
      <c r="G427" s="126" t="e">
        <f t="shared" si="38"/>
        <v>#REF!</v>
      </c>
      <c r="H427" s="103" t="e">
        <f t="shared" si="38"/>
        <v>#REF!</v>
      </c>
      <c r="I427" s="27"/>
      <c r="J427" s="2"/>
    </row>
    <row r="428" spans="1:10" ht="33.75">
      <c r="A428" s="110" t="s">
        <v>78</v>
      </c>
      <c r="B428" s="14" t="s">
        <v>31</v>
      </c>
      <c r="C428" s="14" t="s">
        <v>479</v>
      </c>
      <c r="D428" s="14"/>
      <c r="E428" s="36" t="s">
        <v>480</v>
      </c>
      <c r="F428" s="129">
        <f t="shared" si="39"/>
        <v>1000</v>
      </c>
      <c r="G428" s="126" t="e">
        <f>#REF!</f>
        <v>#REF!</v>
      </c>
      <c r="H428" s="103" t="e">
        <f>#REF!</f>
        <v>#REF!</v>
      </c>
      <c r="I428" s="27"/>
      <c r="J428" s="2"/>
    </row>
    <row r="429" spans="1:10" ht="12.75">
      <c r="A429" s="110" t="s">
        <v>78</v>
      </c>
      <c r="B429" s="14" t="s">
        <v>31</v>
      </c>
      <c r="C429" s="14" t="s">
        <v>479</v>
      </c>
      <c r="D429" s="14"/>
      <c r="E429" s="58" t="s">
        <v>320</v>
      </c>
      <c r="F429" s="129">
        <f t="shared" si="39"/>
        <v>1000</v>
      </c>
      <c r="G429" s="126"/>
      <c r="H429" s="103"/>
      <c r="I429" s="27"/>
      <c r="J429" s="2"/>
    </row>
    <row r="430" spans="1:10" ht="12.75">
      <c r="A430" s="110" t="s">
        <v>78</v>
      </c>
      <c r="B430" s="14" t="s">
        <v>31</v>
      </c>
      <c r="C430" s="14" t="s">
        <v>481</v>
      </c>
      <c r="D430" s="14"/>
      <c r="E430" s="36" t="s">
        <v>290</v>
      </c>
      <c r="F430" s="129">
        <f t="shared" si="39"/>
        <v>1000</v>
      </c>
      <c r="G430" s="126"/>
      <c r="H430" s="103"/>
      <c r="I430" s="27"/>
      <c r="J430" s="2"/>
    </row>
    <row r="431" spans="1:10" ht="22.5">
      <c r="A431" s="110" t="s">
        <v>78</v>
      </c>
      <c r="B431" s="14" t="s">
        <v>31</v>
      </c>
      <c r="C431" s="14" t="s">
        <v>482</v>
      </c>
      <c r="D431" s="14"/>
      <c r="E431" s="36" t="s">
        <v>448</v>
      </c>
      <c r="F431" s="129">
        <f t="shared" si="39"/>
        <v>1000</v>
      </c>
      <c r="G431" s="126"/>
      <c r="H431" s="103"/>
      <c r="I431" s="27"/>
      <c r="J431" s="2"/>
    </row>
    <row r="432" spans="1:10" ht="13.5" thickBot="1">
      <c r="A432" s="133" t="s">
        <v>78</v>
      </c>
      <c r="B432" s="118" t="s">
        <v>31</v>
      </c>
      <c r="C432" s="118" t="s">
        <v>482</v>
      </c>
      <c r="D432" s="118" t="s">
        <v>8</v>
      </c>
      <c r="E432" s="119" t="s">
        <v>9</v>
      </c>
      <c r="F432" s="143">
        <v>1000</v>
      </c>
      <c r="G432" s="126" t="e">
        <f>#REF!</f>
        <v>#REF!</v>
      </c>
      <c r="H432" s="103" t="e">
        <f>#REF!</f>
        <v>#REF!</v>
      </c>
      <c r="I432" s="27"/>
      <c r="J432" s="2"/>
    </row>
    <row r="433" spans="1:10" ht="12.75" hidden="1">
      <c r="A433" s="191" t="s">
        <v>78</v>
      </c>
      <c r="B433" s="172" t="s">
        <v>27</v>
      </c>
      <c r="C433" s="172"/>
      <c r="D433" s="172"/>
      <c r="E433" s="173" t="s">
        <v>28</v>
      </c>
      <c r="F433" s="192">
        <f aca="true" t="shared" si="40" ref="F433:H435">F434</f>
        <v>0</v>
      </c>
      <c r="G433" s="138" t="e">
        <f t="shared" si="40"/>
        <v>#REF!</v>
      </c>
      <c r="H433" s="104" t="e">
        <f t="shared" si="40"/>
        <v>#REF!</v>
      </c>
      <c r="I433" s="27"/>
      <c r="J433" s="2"/>
    </row>
    <row r="434" spans="1:10" s="6" customFormat="1" ht="12.75" hidden="1">
      <c r="A434" s="110" t="s">
        <v>78</v>
      </c>
      <c r="B434" s="21" t="s">
        <v>29</v>
      </c>
      <c r="C434" s="21"/>
      <c r="D434" s="21"/>
      <c r="E434" s="35" t="s">
        <v>30</v>
      </c>
      <c r="F434" s="141">
        <f t="shared" si="40"/>
        <v>0</v>
      </c>
      <c r="G434" s="136" t="e">
        <f t="shared" si="40"/>
        <v>#REF!</v>
      </c>
      <c r="H434" s="100" t="e">
        <f t="shared" si="40"/>
        <v>#REF!</v>
      </c>
      <c r="I434" s="15"/>
      <c r="J434" s="42"/>
    </row>
    <row r="435" spans="1:10" ht="33.75" hidden="1">
      <c r="A435" s="110" t="s">
        <v>78</v>
      </c>
      <c r="B435" s="21" t="s">
        <v>29</v>
      </c>
      <c r="C435" s="21" t="s">
        <v>455</v>
      </c>
      <c r="D435" s="21"/>
      <c r="E435" s="35" t="s">
        <v>274</v>
      </c>
      <c r="F435" s="141">
        <f aca="true" t="shared" si="41" ref="F435:F440">F436</f>
        <v>0</v>
      </c>
      <c r="G435" s="136" t="e">
        <f t="shared" si="40"/>
        <v>#REF!</v>
      </c>
      <c r="H435" s="100" t="e">
        <f t="shared" si="40"/>
        <v>#REF!</v>
      </c>
      <c r="I435" s="30"/>
      <c r="J435" s="2"/>
    </row>
    <row r="436" spans="1:10" ht="38.25" customHeight="1" hidden="1">
      <c r="A436" s="110" t="s">
        <v>78</v>
      </c>
      <c r="B436" s="14" t="s">
        <v>29</v>
      </c>
      <c r="C436" s="14" t="s">
        <v>456</v>
      </c>
      <c r="D436" s="14"/>
      <c r="E436" s="60" t="s">
        <v>0</v>
      </c>
      <c r="F436" s="142">
        <f t="shared" si="41"/>
        <v>0</v>
      </c>
      <c r="G436" s="137" t="e">
        <f>G440</f>
        <v>#REF!</v>
      </c>
      <c r="H436" s="101" t="e">
        <f>H440</f>
        <v>#REF!</v>
      </c>
      <c r="I436" s="30"/>
      <c r="J436" s="2"/>
    </row>
    <row r="437" spans="1:10" ht="23.25" customHeight="1" hidden="1">
      <c r="A437" s="110" t="s">
        <v>78</v>
      </c>
      <c r="B437" s="14" t="s">
        <v>29</v>
      </c>
      <c r="C437" s="14" t="s">
        <v>457</v>
      </c>
      <c r="D437" s="14"/>
      <c r="E437" s="37" t="s">
        <v>170</v>
      </c>
      <c r="F437" s="142">
        <f t="shared" si="41"/>
        <v>0</v>
      </c>
      <c r="G437" s="137"/>
      <c r="H437" s="101"/>
      <c r="I437" s="30"/>
      <c r="J437" s="2"/>
    </row>
    <row r="438" spans="1:10" ht="17.25" customHeight="1" hidden="1">
      <c r="A438" s="110" t="s">
        <v>78</v>
      </c>
      <c r="B438" s="14" t="s">
        <v>29</v>
      </c>
      <c r="C438" s="14" t="s">
        <v>458</v>
      </c>
      <c r="D438" s="14"/>
      <c r="E438" s="36" t="s">
        <v>290</v>
      </c>
      <c r="F438" s="142">
        <f t="shared" si="41"/>
        <v>0</v>
      </c>
      <c r="G438" s="137"/>
      <c r="H438" s="101"/>
      <c r="I438" s="30"/>
      <c r="J438" s="2"/>
    </row>
    <row r="439" spans="1:10" ht="22.5" customHeight="1" hidden="1">
      <c r="A439" s="110" t="s">
        <v>78</v>
      </c>
      <c r="B439" s="14" t="s">
        <v>29</v>
      </c>
      <c r="C439" s="14" t="s">
        <v>459</v>
      </c>
      <c r="D439" s="14"/>
      <c r="E439" s="37" t="s">
        <v>460</v>
      </c>
      <c r="F439" s="142">
        <f t="shared" si="41"/>
        <v>0</v>
      </c>
      <c r="G439" s="137"/>
      <c r="H439" s="101"/>
      <c r="I439" s="30"/>
      <c r="J439" s="2"/>
    </row>
    <row r="440" spans="1:10" ht="12.75" hidden="1">
      <c r="A440" s="110" t="s">
        <v>78</v>
      </c>
      <c r="B440" s="14" t="s">
        <v>29</v>
      </c>
      <c r="C440" s="14" t="s">
        <v>461</v>
      </c>
      <c r="D440" s="14"/>
      <c r="E440" s="37" t="s">
        <v>76</v>
      </c>
      <c r="F440" s="142">
        <f t="shared" si="41"/>
        <v>0</v>
      </c>
      <c r="G440" s="137" t="e">
        <f>#REF!</f>
        <v>#REF!</v>
      </c>
      <c r="H440" s="101" t="e">
        <f>#REF!</f>
        <v>#REF!</v>
      </c>
      <c r="I440" s="30"/>
      <c r="J440" s="2"/>
    </row>
    <row r="441" spans="1:10" ht="22.5" hidden="1">
      <c r="A441" s="110" t="s">
        <v>78</v>
      </c>
      <c r="B441" s="14" t="s">
        <v>29</v>
      </c>
      <c r="C441" s="14" t="s">
        <v>461</v>
      </c>
      <c r="D441" s="14" t="s">
        <v>57</v>
      </c>
      <c r="E441" s="37" t="s">
        <v>58</v>
      </c>
      <c r="F441" s="142"/>
      <c r="G441" s="137" t="e">
        <f>#REF!</f>
        <v>#REF!</v>
      </c>
      <c r="H441" s="101" t="e">
        <f>#REF!</f>
        <v>#REF!</v>
      </c>
      <c r="I441" s="30"/>
      <c r="J441" s="2"/>
    </row>
    <row r="442" spans="1:10" ht="12.75" hidden="1">
      <c r="A442" s="110" t="s">
        <v>78</v>
      </c>
      <c r="B442" s="21" t="s">
        <v>40</v>
      </c>
      <c r="C442" s="21"/>
      <c r="D442" s="21"/>
      <c r="E442" s="35" t="s">
        <v>37</v>
      </c>
      <c r="F442" s="131">
        <f>F443</f>
        <v>0</v>
      </c>
      <c r="G442" s="138">
        <f>G443</f>
        <v>0</v>
      </c>
      <c r="H442" s="104">
        <f>H443</f>
        <v>0</v>
      </c>
      <c r="I442" s="27"/>
      <c r="J442" s="2"/>
    </row>
    <row r="443" spans="1:10" ht="12.75" hidden="1">
      <c r="A443" s="110" t="s">
        <v>78</v>
      </c>
      <c r="B443" s="21" t="s">
        <v>41</v>
      </c>
      <c r="C443" s="21"/>
      <c r="D443" s="21"/>
      <c r="E443" s="35" t="s">
        <v>42</v>
      </c>
      <c r="F443" s="129">
        <f>F445</f>
        <v>0</v>
      </c>
      <c r="G443" s="126">
        <f>G445</f>
        <v>0</v>
      </c>
      <c r="H443" s="103">
        <f>H445</f>
        <v>0</v>
      </c>
      <c r="I443" s="31"/>
      <c r="J443" s="2"/>
    </row>
    <row r="444" spans="1:10" ht="12.75" hidden="1">
      <c r="A444" s="110" t="s">
        <v>78</v>
      </c>
      <c r="B444" s="14" t="s">
        <v>41</v>
      </c>
      <c r="C444" s="14" t="s">
        <v>120</v>
      </c>
      <c r="D444" s="14"/>
      <c r="E444" s="36" t="s">
        <v>9</v>
      </c>
      <c r="F444" s="129">
        <f>F445</f>
        <v>0</v>
      </c>
      <c r="G444" s="126">
        <f aca="true" t="shared" si="42" ref="G444:H447">G445</f>
        <v>0</v>
      </c>
      <c r="H444" s="103">
        <f t="shared" si="42"/>
        <v>0</v>
      </c>
      <c r="I444" s="27"/>
      <c r="J444" s="2"/>
    </row>
    <row r="445" spans="1:11" ht="40.5" customHeight="1" hidden="1">
      <c r="A445" s="110" t="s">
        <v>78</v>
      </c>
      <c r="B445" s="14" t="s">
        <v>41</v>
      </c>
      <c r="C445" s="14" t="s">
        <v>121</v>
      </c>
      <c r="D445" s="14"/>
      <c r="E445" s="36" t="s">
        <v>124</v>
      </c>
      <c r="F445" s="129">
        <f>F446</f>
        <v>0</v>
      </c>
      <c r="G445" s="126">
        <f t="shared" si="42"/>
        <v>0</v>
      </c>
      <c r="H445" s="103">
        <f t="shared" si="42"/>
        <v>0</v>
      </c>
      <c r="I445" s="27"/>
      <c r="J445" s="2"/>
      <c r="K445" s="71"/>
    </row>
    <row r="446" spans="1:10" ht="46.5" customHeight="1" hidden="1">
      <c r="A446" s="110" t="s">
        <v>78</v>
      </c>
      <c r="B446" s="14" t="s">
        <v>41</v>
      </c>
      <c r="C446" s="14" t="s">
        <v>122</v>
      </c>
      <c r="D446" s="14"/>
      <c r="E446" s="36" t="s">
        <v>123</v>
      </c>
      <c r="F446" s="129">
        <f>F447</f>
        <v>0</v>
      </c>
      <c r="G446" s="126">
        <f t="shared" si="42"/>
        <v>0</v>
      </c>
      <c r="H446" s="103">
        <f t="shared" si="42"/>
        <v>0</v>
      </c>
      <c r="I446" s="27"/>
      <c r="J446" s="2"/>
    </row>
    <row r="447" spans="1:10" ht="12.75" hidden="1">
      <c r="A447" s="110" t="s">
        <v>78</v>
      </c>
      <c r="B447" s="14" t="s">
        <v>41</v>
      </c>
      <c r="C447" s="14" t="s">
        <v>122</v>
      </c>
      <c r="D447" s="14" t="s">
        <v>8</v>
      </c>
      <c r="E447" s="36" t="s">
        <v>9</v>
      </c>
      <c r="F447" s="129">
        <f>F448</f>
        <v>0</v>
      </c>
      <c r="G447" s="126">
        <f t="shared" si="42"/>
        <v>0</v>
      </c>
      <c r="H447" s="103">
        <f t="shared" si="42"/>
        <v>0</v>
      </c>
      <c r="I447" s="27"/>
      <c r="J447" s="2"/>
    </row>
    <row r="448" spans="1:10" ht="12.75" hidden="1">
      <c r="A448" s="110" t="s">
        <v>78</v>
      </c>
      <c r="B448" s="14" t="s">
        <v>41</v>
      </c>
      <c r="C448" s="14" t="s">
        <v>122</v>
      </c>
      <c r="D448" s="14" t="s">
        <v>102</v>
      </c>
      <c r="E448" s="36" t="s">
        <v>103</v>
      </c>
      <c r="F448" s="130"/>
      <c r="G448" s="139"/>
      <c r="H448" s="106"/>
      <c r="I448" s="27"/>
      <c r="J448" s="2"/>
    </row>
    <row r="449" spans="1:10" ht="12.75" hidden="1">
      <c r="A449" s="110" t="s">
        <v>78</v>
      </c>
      <c r="B449" s="21" t="s">
        <v>43</v>
      </c>
      <c r="C449" s="14"/>
      <c r="D449" s="19"/>
      <c r="E449" s="35" t="s">
        <v>33</v>
      </c>
      <c r="F449" s="141">
        <f>F450</f>
        <v>0</v>
      </c>
      <c r="G449" s="136">
        <f>G450</f>
        <v>0</v>
      </c>
      <c r="H449" s="100">
        <f>H450</f>
        <v>0</v>
      </c>
      <c r="I449" s="27"/>
      <c r="J449" s="2"/>
    </row>
    <row r="450" spans="1:10" s="6" customFormat="1" ht="22.5" hidden="1">
      <c r="A450" s="110" t="s">
        <v>78</v>
      </c>
      <c r="B450" s="21" t="s">
        <v>44</v>
      </c>
      <c r="C450" s="14"/>
      <c r="D450" s="19"/>
      <c r="E450" s="35" t="s">
        <v>53</v>
      </c>
      <c r="F450" s="141">
        <f>F453</f>
        <v>0</v>
      </c>
      <c r="G450" s="136">
        <f>G453</f>
        <v>0</v>
      </c>
      <c r="H450" s="100">
        <f>H453</f>
        <v>0</v>
      </c>
      <c r="I450" s="15"/>
      <c r="J450" s="42"/>
    </row>
    <row r="451" spans="1:10" s="6" customFormat="1" ht="12.75" hidden="1">
      <c r="A451" s="110" t="s">
        <v>78</v>
      </c>
      <c r="B451" s="14" t="s">
        <v>44</v>
      </c>
      <c r="C451" s="14" t="s">
        <v>117</v>
      </c>
      <c r="D451" s="7"/>
      <c r="E451" s="36" t="s">
        <v>118</v>
      </c>
      <c r="F451" s="141">
        <f>F452</f>
        <v>0</v>
      </c>
      <c r="G451" s="136">
        <f aca="true" t="shared" si="43" ref="G451:H453">G452</f>
        <v>0</v>
      </c>
      <c r="H451" s="100">
        <f t="shared" si="43"/>
        <v>0</v>
      </c>
      <c r="I451" s="15"/>
      <c r="J451" s="42"/>
    </row>
    <row r="452" spans="1:10" s="6" customFormat="1" ht="12.75" hidden="1">
      <c r="A452" s="110" t="s">
        <v>78</v>
      </c>
      <c r="B452" s="14" t="s">
        <v>44</v>
      </c>
      <c r="C452" s="14" t="s">
        <v>119</v>
      </c>
      <c r="D452" s="19"/>
      <c r="E452" s="37" t="s">
        <v>34</v>
      </c>
      <c r="F452" s="141">
        <f>F453</f>
        <v>0</v>
      </c>
      <c r="G452" s="136">
        <f t="shared" si="43"/>
        <v>0</v>
      </c>
      <c r="H452" s="100">
        <f t="shared" si="43"/>
        <v>0</v>
      </c>
      <c r="I452" s="15"/>
      <c r="J452" s="42"/>
    </row>
    <row r="453" spans="1:10" s="6" customFormat="1" ht="12.75" hidden="1">
      <c r="A453" s="110" t="s">
        <v>78</v>
      </c>
      <c r="B453" s="14" t="s">
        <v>44</v>
      </c>
      <c r="C453" s="14" t="s">
        <v>119</v>
      </c>
      <c r="D453" s="7">
        <v>700</v>
      </c>
      <c r="E453" s="37" t="s">
        <v>7</v>
      </c>
      <c r="F453" s="142">
        <f>F454</f>
        <v>0</v>
      </c>
      <c r="G453" s="137">
        <f t="shared" si="43"/>
        <v>0</v>
      </c>
      <c r="H453" s="101">
        <f t="shared" si="43"/>
        <v>0</v>
      </c>
      <c r="I453" s="15"/>
      <c r="J453" s="42"/>
    </row>
    <row r="454" spans="1:10" ht="13.5" hidden="1" thickBot="1">
      <c r="A454" s="133" t="s">
        <v>78</v>
      </c>
      <c r="B454" s="118" t="s">
        <v>44</v>
      </c>
      <c r="C454" s="118" t="s">
        <v>119</v>
      </c>
      <c r="D454" s="118" t="s">
        <v>51</v>
      </c>
      <c r="E454" s="119" t="s">
        <v>52</v>
      </c>
      <c r="F454" s="143"/>
      <c r="G454" s="140"/>
      <c r="H454" s="107"/>
      <c r="I454" s="28"/>
      <c r="J454" s="2"/>
    </row>
    <row r="455" spans="1:10" ht="12.75">
      <c r="A455" s="65"/>
      <c r="B455" s="65"/>
      <c r="C455" s="66"/>
      <c r="D455" s="66"/>
      <c r="E455" s="64"/>
      <c r="F455" s="65"/>
      <c r="G455" s="65"/>
      <c r="H455" s="65"/>
      <c r="I455" s="27"/>
      <c r="J455" s="2"/>
    </row>
    <row r="456" spans="1:10" ht="12.75">
      <c r="A456" s="9"/>
      <c r="B456" s="9"/>
      <c r="C456" s="10"/>
      <c r="D456" s="10"/>
      <c r="E456" s="11"/>
      <c r="F456" s="9"/>
      <c r="G456" s="9"/>
      <c r="H456" s="9"/>
      <c r="J456" s="17"/>
    </row>
    <row r="457" spans="1:8" ht="12.75">
      <c r="A457" s="9"/>
      <c r="B457" s="9"/>
      <c r="C457" s="9"/>
      <c r="D457" s="9"/>
      <c r="E457" s="11"/>
      <c r="F457" s="12"/>
      <c r="G457" s="12"/>
      <c r="H457" s="12"/>
    </row>
  </sheetData>
  <sheetProtection/>
  <mergeCells count="20">
    <mergeCell ref="E3:F3"/>
    <mergeCell ref="F13:F16"/>
    <mergeCell ref="E1:H1"/>
    <mergeCell ref="E2:H2"/>
    <mergeCell ref="E7:H7"/>
    <mergeCell ref="E6:H6"/>
    <mergeCell ref="E8:H8"/>
    <mergeCell ref="E9:F9"/>
    <mergeCell ref="E4:F4"/>
    <mergeCell ref="E5:F5"/>
    <mergeCell ref="A13:A16"/>
    <mergeCell ref="I329:L329"/>
    <mergeCell ref="A10:F11"/>
    <mergeCell ref="G15:G16"/>
    <mergeCell ref="H15:H16"/>
    <mergeCell ref="B13:B16"/>
    <mergeCell ref="C13:C16"/>
    <mergeCell ref="D13:D16"/>
    <mergeCell ref="E13:E16"/>
    <mergeCell ref="G14:H14"/>
  </mergeCells>
  <printOptions/>
  <pageMargins left="0.7874015748031497" right="0.3937007874015748" top="0.3937007874015748" bottom="0.3937007874015748" header="0.5118110236220472" footer="0.5118110236220472"/>
  <pageSetup fitToHeight="7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0"/>
  <sheetViews>
    <sheetView view="pageBreakPreview" zoomScale="120" zoomScaleSheetLayoutView="120" zoomScalePageLayoutView="0" workbookViewId="0" topLeftCell="A1">
      <selection activeCell="D4" sqref="D4:E4"/>
    </sheetView>
  </sheetViews>
  <sheetFormatPr defaultColWidth="9.00390625" defaultRowHeight="12.75"/>
  <cols>
    <col min="1" max="1" width="5.375" style="43" customWidth="1"/>
    <col min="2" max="2" width="9.125" style="23" customWidth="1"/>
    <col min="3" max="3" width="5.00390625" style="23" customWidth="1"/>
    <col min="4" max="4" width="59.875" style="23" customWidth="1"/>
    <col min="5" max="5" width="13.125" style="23" customWidth="1"/>
    <col min="6" max="7" width="9.125" style="0" hidden="1" customWidth="1"/>
  </cols>
  <sheetData>
    <row r="1" spans="1:7" ht="12.75">
      <c r="A1" s="33"/>
      <c r="B1" s="34"/>
      <c r="C1" s="34"/>
      <c r="D1" s="256" t="s">
        <v>496</v>
      </c>
      <c r="E1" s="256"/>
      <c r="F1" s="222"/>
      <c r="G1" s="222"/>
    </row>
    <row r="2" spans="1:10" ht="12.75">
      <c r="A2" s="33"/>
      <c r="B2" s="34"/>
      <c r="C2" s="34"/>
      <c r="D2" s="224" t="s">
        <v>104</v>
      </c>
      <c r="E2" s="224"/>
      <c r="F2" s="225"/>
      <c r="G2" s="225"/>
      <c r="H2" s="1"/>
      <c r="I2" s="1"/>
      <c r="J2" s="1"/>
    </row>
    <row r="3" spans="1:10" ht="12.75">
      <c r="A3" s="33"/>
      <c r="B3" s="34"/>
      <c r="C3" s="34"/>
      <c r="D3" s="224" t="s">
        <v>538</v>
      </c>
      <c r="E3" s="224"/>
      <c r="F3" s="40"/>
      <c r="G3" s="40"/>
      <c r="H3" s="1"/>
      <c r="I3" s="1"/>
      <c r="J3" s="1"/>
    </row>
    <row r="4" spans="1:10" ht="12.75">
      <c r="A4" s="33"/>
      <c r="B4" s="34"/>
      <c r="C4" s="34"/>
      <c r="D4" s="224" t="s">
        <v>494</v>
      </c>
      <c r="E4" s="224"/>
      <c r="F4" s="40"/>
      <c r="G4" s="40"/>
      <c r="H4" s="1"/>
      <c r="I4" s="1"/>
      <c r="J4" s="1"/>
    </row>
    <row r="5" spans="1:10" ht="12.75">
      <c r="A5" s="33"/>
      <c r="B5" s="34"/>
      <c r="C5" s="34"/>
      <c r="D5" s="224" t="s">
        <v>495</v>
      </c>
      <c r="E5" s="224"/>
      <c r="F5" s="40"/>
      <c r="G5" s="40"/>
      <c r="H5" s="1"/>
      <c r="I5" s="1"/>
      <c r="J5" s="1"/>
    </row>
    <row r="6" spans="1:10" ht="12.75">
      <c r="A6" s="33"/>
      <c r="B6" s="34"/>
      <c r="C6" s="34"/>
      <c r="D6" s="224" t="s">
        <v>488</v>
      </c>
      <c r="E6" s="224"/>
      <c r="F6" s="225"/>
      <c r="G6" s="225"/>
      <c r="H6" s="1"/>
      <c r="I6" s="1"/>
      <c r="J6" s="1"/>
    </row>
    <row r="7" spans="1:10" ht="12.75">
      <c r="A7" s="33"/>
      <c r="B7" s="34"/>
      <c r="C7" s="34"/>
      <c r="D7" s="224" t="s">
        <v>449</v>
      </c>
      <c r="E7" s="224"/>
      <c r="F7" s="225"/>
      <c r="G7" s="225"/>
      <c r="H7" s="2"/>
      <c r="I7" s="2"/>
      <c r="J7" s="2"/>
    </row>
    <row r="8" spans="1:10" ht="12.75">
      <c r="A8" s="33"/>
      <c r="B8" s="34"/>
      <c r="C8" s="34"/>
      <c r="D8" s="224"/>
      <c r="E8" s="224"/>
      <c r="F8" s="2"/>
      <c r="G8" s="2"/>
      <c r="H8" s="2"/>
      <c r="I8" s="2"/>
      <c r="J8" s="2"/>
    </row>
    <row r="9" spans="1:10" ht="12.75">
      <c r="A9" s="33"/>
      <c r="B9" s="33"/>
      <c r="C9" s="33"/>
      <c r="D9" s="33"/>
      <c r="E9" s="33"/>
      <c r="F9" s="2"/>
      <c r="G9" s="2"/>
      <c r="H9" s="2"/>
      <c r="I9" s="2"/>
      <c r="J9" s="2"/>
    </row>
    <row r="10" spans="1:10" ht="12.75">
      <c r="A10" s="226" t="s">
        <v>474</v>
      </c>
      <c r="B10" s="226"/>
      <c r="C10" s="226"/>
      <c r="D10" s="226"/>
      <c r="E10" s="226"/>
      <c r="F10" s="2"/>
      <c r="G10" s="2"/>
      <c r="H10" s="2"/>
      <c r="I10" s="2"/>
      <c r="J10" s="2"/>
    </row>
    <row r="11" spans="1:5" ht="34.5" customHeight="1">
      <c r="A11" s="226"/>
      <c r="B11" s="226"/>
      <c r="C11" s="226"/>
      <c r="D11" s="226"/>
      <c r="E11" s="226"/>
    </row>
    <row r="12" spans="1:5" ht="13.5" customHeight="1" thickBot="1">
      <c r="A12" s="180"/>
      <c r="B12" s="180"/>
      <c r="C12" s="180"/>
      <c r="D12" s="180"/>
      <c r="E12" s="180"/>
    </row>
    <row r="13" spans="1:7" ht="8.25" customHeight="1">
      <c r="A13" s="223" t="s">
        <v>11</v>
      </c>
      <c r="B13" s="259" t="s">
        <v>12</v>
      </c>
      <c r="C13" s="245" t="s">
        <v>13</v>
      </c>
      <c r="D13" s="260" t="s">
        <v>14</v>
      </c>
      <c r="E13" s="263" t="s">
        <v>483</v>
      </c>
      <c r="F13" s="188"/>
      <c r="G13" s="189"/>
    </row>
    <row r="14" spans="1:7" ht="10.5" customHeight="1">
      <c r="A14" s="220"/>
      <c r="B14" s="246"/>
      <c r="C14" s="246"/>
      <c r="D14" s="261"/>
      <c r="E14" s="264"/>
      <c r="F14" s="228" t="s">
        <v>215</v>
      </c>
      <c r="G14" s="229"/>
    </row>
    <row r="15" spans="1:7" ht="12.75">
      <c r="A15" s="239"/>
      <c r="B15" s="247"/>
      <c r="C15" s="247"/>
      <c r="D15" s="262"/>
      <c r="E15" s="265"/>
      <c r="F15" s="184" t="s">
        <v>216</v>
      </c>
      <c r="G15" s="108" t="s">
        <v>217</v>
      </c>
    </row>
    <row r="16" spans="1:7" ht="12.75">
      <c r="A16" s="109"/>
      <c r="B16" s="50"/>
      <c r="C16" s="49"/>
      <c r="D16" s="51" t="s">
        <v>35</v>
      </c>
      <c r="E16" s="99">
        <f>E17+E81+E111+E190+E381+E389</f>
        <v>23880.51</v>
      </c>
      <c r="F16" s="193" t="e">
        <f>F17+F81+F111+F189+F381+F388+F398+F405</f>
        <v>#REF!</v>
      </c>
      <c r="G16" s="99" t="e">
        <f>G17+G81+G111+G189+G381+G388+G398+G405</f>
        <v>#REF!</v>
      </c>
    </row>
    <row r="17" spans="1:7" ht="12.75">
      <c r="A17" s="110" t="s">
        <v>15</v>
      </c>
      <c r="B17" s="21"/>
      <c r="C17" s="21"/>
      <c r="D17" s="35" t="s">
        <v>21</v>
      </c>
      <c r="E17" s="100">
        <f>E18+E35</f>
        <v>1439.25</v>
      </c>
      <c r="F17" s="194" t="e">
        <f>F18+F35+F24</f>
        <v>#REF!</v>
      </c>
      <c r="G17" s="100" t="e">
        <f>G18+G35+G24</f>
        <v>#REF!</v>
      </c>
    </row>
    <row r="18" spans="1:7" ht="33.75">
      <c r="A18" s="111" t="s">
        <v>16</v>
      </c>
      <c r="B18" s="45"/>
      <c r="C18" s="45"/>
      <c r="D18" s="39" t="s">
        <v>36</v>
      </c>
      <c r="E18" s="100">
        <f>E19</f>
        <v>164.4</v>
      </c>
      <c r="F18" s="194" t="e">
        <f aca="true" t="shared" si="0" ref="F18:G20">F19</f>
        <v>#REF!</v>
      </c>
      <c r="G18" s="100" t="e">
        <f t="shared" si="0"/>
        <v>#REF!</v>
      </c>
    </row>
    <row r="19" spans="1:7" ht="12.75">
      <c r="A19" s="111" t="s">
        <v>16</v>
      </c>
      <c r="B19" s="45" t="s">
        <v>288</v>
      </c>
      <c r="C19" s="52"/>
      <c r="D19" s="39" t="s">
        <v>69</v>
      </c>
      <c r="E19" s="210">
        <f>E20</f>
        <v>164.4</v>
      </c>
      <c r="F19" s="195" t="e">
        <f t="shared" si="0"/>
        <v>#REF!</v>
      </c>
      <c r="G19" s="101" t="e">
        <f t="shared" si="0"/>
        <v>#REF!</v>
      </c>
    </row>
    <row r="20" spans="1:7" ht="22.5">
      <c r="A20" s="112" t="s">
        <v>16</v>
      </c>
      <c r="B20" s="52" t="s">
        <v>287</v>
      </c>
      <c r="C20" s="53"/>
      <c r="D20" s="36" t="s">
        <v>73</v>
      </c>
      <c r="E20" s="210">
        <f>E21</f>
        <v>164.4</v>
      </c>
      <c r="F20" s="195" t="e">
        <f t="shared" si="0"/>
        <v>#REF!</v>
      </c>
      <c r="G20" s="101" t="e">
        <f t="shared" si="0"/>
        <v>#REF!</v>
      </c>
    </row>
    <row r="21" spans="1:7" ht="12.75">
      <c r="A21" s="112" t="s">
        <v>16</v>
      </c>
      <c r="B21" s="52" t="s">
        <v>287</v>
      </c>
      <c r="C21" s="53"/>
      <c r="D21" s="58" t="s">
        <v>320</v>
      </c>
      <c r="E21" s="211">
        <f>E22</f>
        <v>164.4</v>
      </c>
      <c r="F21" s="134" t="e">
        <f>F22+F23</f>
        <v>#REF!</v>
      </c>
      <c r="G21" s="103" t="e">
        <f>G22+G23</f>
        <v>#REF!</v>
      </c>
    </row>
    <row r="22" spans="1:7" ht="12.75">
      <c r="A22" s="112" t="s">
        <v>16</v>
      </c>
      <c r="B22" s="52" t="s">
        <v>289</v>
      </c>
      <c r="C22" s="53"/>
      <c r="D22" s="36" t="s">
        <v>290</v>
      </c>
      <c r="E22" s="211">
        <f>E23</f>
        <v>164.4</v>
      </c>
      <c r="F22" s="134" t="e">
        <f>#REF!</f>
        <v>#REF!</v>
      </c>
      <c r="G22" s="103" t="e">
        <f>#REF!</f>
        <v>#REF!</v>
      </c>
    </row>
    <row r="23" spans="1:7" ht="22.5">
      <c r="A23" s="113" t="s">
        <v>16</v>
      </c>
      <c r="B23" s="52" t="s">
        <v>291</v>
      </c>
      <c r="C23" s="14"/>
      <c r="D23" s="60" t="s">
        <v>75</v>
      </c>
      <c r="E23" s="211">
        <f>E33+E34</f>
        <v>164.4</v>
      </c>
      <c r="F23" s="134" t="e">
        <f>#REF!</f>
        <v>#REF!</v>
      </c>
      <c r="G23" s="103" t="e">
        <f>#REF!</f>
        <v>#REF!</v>
      </c>
    </row>
    <row r="24" spans="1:7" ht="33.75" hidden="1">
      <c r="A24" s="112" t="s">
        <v>16</v>
      </c>
      <c r="B24" s="52" t="s">
        <v>291</v>
      </c>
      <c r="C24" s="14" t="s">
        <v>54</v>
      </c>
      <c r="D24" s="37" t="s">
        <v>55</v>
      </c>
      <c r="E24" s="212">
        <f aca="true" t="shared" si="1" ref="E24:G25">E25</f>
        <v>0</v>
      </c>
      <c r="F24" s="196">
        <f t="shared" si="1"/>
        <v>0</v>
      </c>
      <c r="G24" s="104">
        <f t="shared" si="1"/>
        <v>0</v>
      </c>
    </row>
    <row r="25" spans="1:7" ht="12.75" hidden="1">
      <c r="A25" s="112" t="s">
        <v>16</v>
      </c>
      <c r="B25" s="52" t="s">
        <v>291</v>
      </c>
      <c r="C25" s="14" t="s">
        <v>64</v>
      </c>
      <c r="D25" s="36" t="s">
        <v>65</v>
      </c>
      <c r="E25" s="211">
        <f t="shared" si="1"/>
        <v>0</v>
      </c>
      <c r="F25" s="134">
        <f t="shared" si="1"/>
        <v>0</v>
      </c>
      <c r="G25" s="103">
        <f t="shared" si="1"/>
        <v>0</v>
      </c>
    </row>
    <row r="26" spans="1:7" ht="12.75" hidden="1">
      <c r="A26" s="112" t="s">
        <v>176</v>
      </c>
      <c r="B26" s="14" t="s">
        <v>179</v>
      </c>
      <c r="C26" s="14"/>
      <c r="D26" s="56" t="s">
        <v>180</v>
      </c>
      <c r="E26" s="211">
        <f>E27+E30</f>
        <v>0</v>
      </c>
      <c r="F26" s="134">
        <f>F27+F30</f>
        <v>0</v>
      </c>
      <c r="G26" s="103">
        <f>G27+G30</f>
        <v>0</v>
      </c>
    </row>
    <row r="27" spans="1:7" ht="33.75" hidden="1">
      <c r="A27" s="112" t="s">
        <v>176</v>
      </c>
      <c r="B27" s="14" t="s">
        <v>179</v>
      </c>
      <c r="C27" s="14" t="s">
        <v>54</v>
      </c>
      <c r="D27" s="55" t="s">
        <v>181</v>
      </c>
      <c r="E27" s="211">
        <f aca="true" t="shared" si="2" ref="E27:G28">E28</f>
        <v>0</v>
      </c>
      <c r="F27" s="134">
        <f t="shared" si="2"/>
        <v>0</v>
      </c>
      <c r="G27" s="103">
        <f t="shared" si="2"/>
        <v>0</v>
      </c>
    </row>
    <row r="28" spans="1:7" ht="12.75" hidden="1">
      <c r="A28" s="112" t="s">
        <v>176</v>
      </c>
      <c r="B28" s="14" t="s">
        <v>179</v>
      </c>
      <c r="C28" s="14" t="s">
        <v>60</v>
      </c>
      <c r="D28" s="55" t="s">
        <v>182</v>
      </c>
      <c r="E28" s="211">
        <f t="shared" si="2"/>
        <v>0</v>
      </c>
      <c r="F28" s="134">
        <f t="shared" si="2"/>
        <v>0</v>
      </c>
      <c r="G28" s="103">
        <f t="shared" si="2"/>
        <v>0</v>
      </c>
    </row>
    <row r="29" spans="1:7" ht="12.75" hidden="1">
      <c r="A29" s="112" t="s">
        <v>176</v>
      </c>
      <c r="B29" s="14" t="s">
        <v>179</v>
      </c>
      <c r="C29" s="14" t="s">
        <v>183</v>
      </c>
      <c r="D29" s="55" t="s">
        <v>184</v>
      </c>
      <c r="E29" s="211">
        <f>ВЕД!F45</f>
        <v>0</v>
      </c>
      <c r="F29" s="134">
        <f>ВЕД!G45</f>
        <v>0</v>
      </c>
      <c r="G29" s="103">
        <f>ВЕД!H45</f>
        <v>0</v>
      </c>
    </row>
    <row r="30" spans="1:7" ht="12.75" hidden="1">
      <c r="A30" s="112" t="s">
        <v>176</v>
      </c>
      <c r="B30" s="14" t="s">
        <v>179</v>
      </c>
      <c r="C30" s="14" t="s">
        <v>64</v>
      </c>
      <c r="D30" s="55" t="s">
        <v>185</v>
      </c>
      <c r="E30" s="211">
        <f aca="true" t="shared" si="3" ref="E30:G31">E31</f>
        <v>0</v>
      </c>
      <c r="F30" s="134">
        <f t="shared" si="3"/>
        <v>0</v>
      </c>
      <c r="G30" s="103">
        <f t="shared" si="3"/>
        <v>0</v>
      </c>
    </row>
    <row r="31" spans="1:7" ht="12.75" hidden="1">
      <c r="A31" s="112" t="s">
        <v>176</v>
      </c>
      <c r="B31" s="14" t="s">
        <v>179</v>
      </c>
      <c r="C31" s="14" t="s">
        <v>201</v>
      </c>
      <c r="D31" s="57" t="s">
        <v>202</v>
      </c>
      <c r="E31" s="211">
        <f t="shared" si="3"/>
        <v>0</v>
      </c>
      <c r="F31" s="134">
        <f t="shared" si="3"/>
        <v>0</v>
      </c>
      <c r="G31" s="103">
        <f t="shared" si="3"/>
        <v>0</v>
      </c>
    </row>
    <row r="32" spans="1:7" ht="56.25" hidden="1">
      <c r="A32" s="112" t="s">
        <v>176</v>
      </c>
      <c r="B32" s="14" t="s">
        <v>179</v>
      </c>
      <c r="C32" s="14" t="s">
        <v>199</v>
      </c>
      <c r="D32" s="148" t="s">
        <v>200</v>
      </c>
      <c r="E32" s="211">
        <f>ВЕД!F48</f>
        <v>0</v>
      </c>
      <c r="F32" s="134">
        <f>ВЕД!G48</f>
        <v>0</v>
      </c>
      <c r="G32" s="103">
        <f>ВЕД!H48</f>
        <v>0</v>
      </c>
    </row>
    <row r="33" spans="1:7" ht="33.75">
      <c r="A33" s="112" t="s">
        <v>16</v>
      </c>
      <c r="B33" s="52" t="s">
        <v>291</v>
      </c>
      <c r="C33" s="14" t="s">
        <v>54</v>
      </c>
      <c r="D33" s="37" t="s">
        <v>55</v>
      </c>
      <c r="E33" s="211">
        <f>ВЕД!F26</f>
        <v>164.4</v>
      </c>
      <c r="F33" s="134"/>
      <c r="G33" s="103"/>
    </row>
    <row r="34" spans="1:7" ht="12.75">
      <c r="A34" s="112" t="s">
        <v>16</v>
      </c>
      <c r="B34" s="52" t="s">
        <v>291</v>
      </c>
      <c r="C34" s="14" t="s">
        <v>64</v>
      </c>
      <c r="D34" s="36" t="s">
        <v>65</v>
      </c>
      <c r="E34" s="201">
        <f>ВЕД!F27</f>
        <v>0</v>
      </c>
      <c r="F34" s="134"/>
      <c r="G34" s="103"/>
    </row>
    <row r="35" spans="1:7" ht="12.75">
      <c r="A35" s="110" t="s">
        <v>38</v>
      </c>
      <c r="B35" s="21"/>
      <c r="C35" s="21"/>
      <c r="D35" s="35" t="s">
        <v>22</v>
      </c>
      <c r="E35" s="100">
        <f>E43+E36+E70</f>
        <v>1274.85</v>
      </c>
      <c r="F35" s="194" t="e">
        <f>F43+F36+F70</f>
        <v>#REF!</v>
      </c>
      <c r="G35" s="100" t="e">
        <f>G43+G36+G70</f>
        <v>#REF!</v>
      </c>
    </row>
    <row r="36" spans="1:7" ht="22.5">
      <c r="A36" s="110" t="s">
        <v>38</v>
      </c>
      <c r="B36" s="21" t="s">
        <v>292</v>
      </c>
      <c r="C36" s="21"/>
      <c r="D36" s="39" t="s">
        <v>109</v>
      </c>
      <c r="E36" s="100">
        <f>E37</f>
        <v>800</v>
      </c>
      <c r="F36" s="194" t="e">
        <f>F37</f>
        <v>#REF!</v>
      </c>
      <c r="G36" s="100" t="e">
        <f>G37</f>
        <v>#REF!</v>
      </c>
    </row>
    <row r="37" spans="1:7" ht="22.5">
      <c r="A37" s="113" t="s">
        <v>38</v>
      </c>
      <c r="B37" s="14" t="s">
        <v>293</v>
      </c>
      <c r="C37" s="14"/>
      <c r="D37" s="58" t="s">
        <v>191</v>
      </c>
      <c r="E37" s="100">
        <f aca="true" t="shared" si="4" ref="E37:G41">E38</f>
        <v>800</v>
      </c>
      <c r="F37" s="194" t="e">
        <f t="shared" si="4"/>
        <v>#REF!</v>
      </c>
      <c r="G37" s="100" t="e">
        <f t="shared" si="4"/>
        <v>#REF!</v>
      </c>
    </row>
    <row r="38" spans="1:7" ht="12.75">
      <c r="A38" s="113" t="s">
        <v>38</v>
      </c>
      <c r="B38" s="14" t="s">
        <v>294</v>
      </c>
      <c r="C38" s="14"/>
      <c r="D38" s="36" t="s">
        <v>192</v>
      </c>
      <c r="E38" s="100">
        <f>E39</f>
        <v>800</v>
      </c>
      <c r="F38" s="194" t="e">
        <f t="shared" si="4"/>
        <v>#REF!</v>
      </c>
      <c r="G38" s="100" t="e">
        <f t="shared" si="4"/>
        <v>#REF!</v>
      </c>
    </row>
    <row r="39" spans="1:7" ht="12.75">
      <c r="A39" s="113" t="s">
        <v>38</v>
      </c>
      <c r="B39" s="14" t="s">
        <v>295</v>
      </c>
      <c r="C39" s="14"/>
      <c r="D39" s="36" t="s">
        <v>290</v>
      </c>
      <c r="E39" s="100">
        <f>E40</f>
        <v>800</v>
      </c>
      <c r="F39" s="194" t="e">
        <f t="shared" si="4"/>
        <v>#REF!</v>
      </c>
      <c r="G39" s="100" t="e">
        <f t="shared" si="4"/>
        <v>#REF!</v>
      </c>
    </row>
    <row r="40" spans="1:7" ht="45">
      <c r="A40" s="113" t="s">
        <v>38</v>
      </c>
      <c r="B40" s="14" t="s">
        <v>296</v>
      </c>
      <c r="C40" s="14"/>
      <c r="D40" s="58" t="s">
        <v>194</v>
      </c>
      <c r="E40" s="100">
        <f>E41</f>
        <v>800</v>
      </c>
      <c r="F40" s="194" t="e">
        <f t="shared" si="4"/>
        <v>#REF!</v>
      </c>
      <c r="G40" s="100" t="e">
        <f t="shared" si="4"/>
        <v>#REF!</v>
      </c>
    </row>
    <row r="41" spans="1:7" ht="12.75">
      <c r="A41" s="113" t="s">
        <v>38</v>
      </c>
      <c r="B41" s="14" t="s">
        <v>297</v>
      </c>
      <c r="C41" s="14"/>
      <c r="D41" s="36" t="s">
        <v>76</v>
      </c>
      <c r="E41" s="100">
        <f>E42</f>
        <v>800</v>
      </c>
      <c r="F41" s="194" t="e">
        <f t="shared" si="4"/>
        <v>#REF!</v>
      </c>
      <c r="G41" s="100" t="e">
        <f t="shared" si="4"/>
        <v>#REF!</v>
      </c>
    </row>
    <row r="42" spans="1:7" ht="22.5">
      <c r="A42" s="113" t="s">
        <v>38</v>
      </c>
      <c r="B42" s="14" t="s">
        <v>297</v>
      </c>
      <c r="C42" s="14" t="s">
        <v>57</v>
      </c>
      <c r="D42" s="37" t="s">
        <v>58</v>
      </c>
      <c r="E42" s="100">
        <f>ВЕД!F56</f>
        <v>800</v>
      </c>
      <c r="F42" s="194" t="e">
        <f>#REF!</f>
        <v>#REF!</v>
      </c>
      <c r="G42" s="100" t="e">
        <f>#REF!</f>
        <v>#REF!</v>
      </c>
    </row>
    <row r="43" spans="1:7" ht="33.75">
      <c r="A43" s="110" t="s">
        <v>38</v>
      </c>
      <c r="B43" s="21" t="s">
        <v>298</v>
      </c>
      <c r="C43" s="21"/>
      <c r="D43" s="35" t="s">
        <v>108</v>
      </c>
      <c r="E43" s="100">
        <f>E44+E64</f>
        <v>460</v>
      </c>
      <c r="F43" s="194" t="e">
        <f>F44+F67</f>
        <v>#REF!</v>
      </c>
      <c r="G43" s="100" t="e">
        <f>G44+G67</f>
        <v>#REF!</v>
      </c>
    </row>
    <row r="44" spans="1:7" ht="12.75">
      <c r="A44" s="113" t="s">
        <v>38</v>
      </c>
      <c r="B44" s="14" t="s">
        <v>299</v>
      </c>
      <c r="C44" s="59"/>
      <c r="D44" s="60" t="s">
        <v>1</v>
      </c>
      <c r="E44" s="100">
        <f>E45+E56</f>
        <v>370</v>
      </c>
      <c r="F44" s="194" t="e">
        <f>F45</f>
        <v>#REF!</v>
      </c>
      <c r="G44" s="100" t="e">
        <f>G45</f>
        <v>#REF!</v>
      </c>
    </row>
    <row r="45" spans="1:7" ht="22.5">
      <c r="A45" s="113" t="s">
        <v>38</v>
      </c>
      <c r="B45" s="14" t="s">
        <v>300</v>
      </c>
      <c r="C45" s="59"/>
      <c r="D45" s="37" t="s">
        <v>126</v>
      </c>
      <c r="E45" s="100">
        <f>E47+E50+E53</f>
        <v>330</v>
      </c>
      <c r="F45" s="194" t="e">
        <f>F46+F62</f>
        <v>#REF!</v>
      </c>
      <c r="G45" s="100" t="e">
        <f>G46+G62</f>
        <v>#REF!</v>
      </c>
    </row>
    <row r="46" spans="1:7" ht="12.75">
      <c r="A46" s="113" t="s">
        <v>38</v>
      </c>
      <c r="B46" s="14" t="s">
        <v>301</v>
      </c>
      <c r="C46" s="59"/>
      <c r="D46" s="36" t="s">
        <v>290</v>
      </c>
      <c r="E46" s="100">
        <f>E47+E51+E55</f>
        <v>330</v>
      </c>
      <c r="F46" s="194" t="e">
        <f>F47+F51+F55</f>
        <v>#REF!</v>
      </c>
      <c r="G46" s="100" t="e">
        <f>G47+G51+G55</f>
        <v>#REF!</v>
      </c>
    </row>
    <row r="47" spans="1:7" ht="28.5" customHeight="1" hidden="1">
      <c r="A47" s="113" t="s">
        <v>38</v>
      </c>
      <c r="B47" s="14" t="s">
        <v>302</v>
      </c>
      <c r="C47" s="59"/>
      <c r="D47" s="60" t="s">
        <v>127</v>
      </c>
      <c r="E47" s="100">
        <f>E48</f>
        <v>0</v>
      </c>
      <c r="F47" s="194" t="e">
        <f aca="true" t="shared" si="5" ref="F47:G49">F48</f>
        <v>#REF!</v>
      </c>
      <c r="G47" s="100" t="e">
        <f t="shared" si="5"/>
        <v>#REF!</v>
      </c>
    </row>
    <row r="48" spans="1:7" ht="12.75" hidden="1">
      <c r="A48" s="113" t="s">
        <v>38</v>
      </c>
      <c r="B48" s="14" t="s">
        <v>303</v>
      </c>
      <c r="C48" s="22"/>
      <c r="D48" s="37" t="s">
        <v>76</v>
      </c>
      <c r="E48" s="100">
        <f>E49</f>
        <v>0</v>
      </c>
      <c r="F48" s="194" t="e">
        <f t="shared" si="5"/>
        <v>#REF!</v>
      </c>
      <c r="G48" s="100" t="e">
        <f t="shared" si="5"/>
        <v>#REF!</v>
      </c>
    </row>
    <row r="49" spans="1:7" ht="22.5" hidden="1">
      <c r="A49" s="113" t="s">
        <v>38</v>
      </c>
      <c r="B49" s="14" t="s">
        <v>303</v>
      </c>
      <c r="C49" s="22" t="s">
        <v>57</v>
      </c>
      <c r="D49" s="37" t="s">
        <v>58</v>
      </c>
      <c r="E49" s="100">
        <f>ВЕД!F65</f>
        <v>0</v>
      </c>
      <c r="F49" s="194" t="e">
        <f t="shared" si="5"/>
        <v>#REF!</v>
      </c>
      <c r="G49" s="100" t="e">
        <f t="shared" si="5"/>
        <v>#REF!</v>
      </c>
    </row>
    <row r="50" spans="1:7" ht="22.5">
      <c r="A50" s="113" t="s">
        <v>38</v>
      </c>
      <c r="B50" s="14" t="s">
        <v>304</v>
      </c>
      <c r="C50" s="22"/>
      <c r="D50" s="60" t="s">
        <v>128</v>
      </c>
      <c r="E50" s="100">
        <f>E51</f>
        <v>20</v>
      </c>
      <c r="F50" s="194" t="e">
        <f>ВЕД!#REF!</f>
        <v>#REF!</v>
      </c>
      <c r="G50" s="100" t="e">
        <f>ВЕД!#REF!</f>
        <v>#REF!</v>
      </c>
    </row>
    <row r="51" spans="1:7" ht="12.75">
      <c r="A51" s="113" t="s">
        <v>38</v>
      </c>
      <c r="B51" s="14" t="s">
        <v>305</v>
      </c>
      <c r="C51" s="22"/>
      <c r="D51" s="37" t="s">
        <v>76</v>
      </c>
      <c r="E51" s="100">
        <f>E52</f>
        <v>20</v>
      </c>
      <c r="F51" s="194" t="e">
        <f aca="true" t="shared" si="6" ref="F51:G53">F52</f>
        <v>#REF!</v>
      </c>
      <c r="G51" s="100" t="e">
        <f t="shared" si="6"/>
        <v>#REF!</v>
      </c>
    </row>
    <row r="52" spans="1:7" ht="22.5">
      <c r="A52" s="113" t="s">
        <v>38</v>
      </c>
      <c r="B52" s="14" t="s">
        <v>305</v>
      </c>
      <c r="C52" s="22" t="s">
        <v>57</v>
      </c>
      <c r="D52" s="37" t="s">
        <v>58</v>
      </c>
      <c r="E52" s="100">
        <f>ВЕД!F68</f>
        <v>20</v>
      </c>
      <c r="F52" s="194" t="e">
        <f t="shared" si="6"/>
        <v>#REF!</v>
      </c>
      <c r="G52" s="100" t="e">
        <f t="shared" si="6"/>
        <v>#REF!</v>
      </c>
    </row>
    <row r="53" spans="1:7" ht="12.75">
      <c r="A53" s="113" t="s">
        <v>38</v>
      </c>
      <c r="B53" s="14" t="s">
        <v>306</v>
      </c>
      <c r="C53" s="22"/>
      <c r="D53" s="60" t="s">
        <v>129</v>
      </c>
      <c r="E53" s="100">
        <f>E54</f>
        <v>310</v>
      </c>
      <c r="F53" s="194" t="e">
        <f t="shared" si="6"/>
        <v>#REF!</v>
      </c>
      <c r="G53" s="100" t="e">
        <f t="shared" si="6"/>
        <v>#REF!</v>
      </c>
    </row>
    <row r="54" spans="1:7" ht="12.75">
      <c r="A54" s="113" t="s">
        <v>38</v>
      </c>
      <c r="B54" s="14" t="s">
        <v>307</v>
      </c>
      <c r="C54" s="22"/>
      <c r="D54" s="37" t="s">
        <v>76</v>
      </c>
      <c r="E54" s="100">
        <f>E55</f>
        <v>310</v>
      </c>
      <c r="F54" s="194" t="e">
        <f>ВЕД!#REF!</f>
        <v>#REF!</v>
      </c>
      <c r="G54" s="100" t="e">
        <f>ВЕД!#REF!</f>
        <v>#REF!</v>
      </c>
    </row>
    <row r="55" spans="1:7" ht="22.5">
      <c r="A55" s="113" t="s">
        <v>38</v>
      </c>
      <c r="B55" s="14" t="s">
        <v>307</v>
      </c>
      <c r="C55" s="22" t="s">
        <v>57</v>
      </c>
      <c r="D55" s="37" t="s">
        <v>58</v>
      </c>
      <c r="E55" s="100">
        <f>ВЕД!F71</f>
        <v>310</v>
      </c>
      <c r="F55" s="194" t="e">
        <f>F56</f>
        <v>#REF!</v>
      </c>
      <c r="G55" s="100" t="e">
        <f>G56</f>
        <v>#REF!</v>
      </c>
    </row>
    <row r="56" spans="1:7" ht="12.75">
      <c r="A56" s="113" t="s">
        <v>38</v>
      </c>
      <c r="B56" s="14" t="s">
        <v>308</v>
      </c>
      <c r="C56" s="22"/>
      <c r="D56" s="37" t="s">
        <v>130</v>
      </c>
      <c r="E56" s="100">
        <f>E57</f>
        <v>40</v>
      </c>
      <c r="F56" s="194" t="e">
        <f>F57</f>
        <v>#REF!</v>
      </c>
      <c r="G56" s="100" t="e">
        <f>G57</f>
        <v>#REF!</v>
      </c>
    </row>
    <row r="57" spans="1:7" ht="12.75">
      <c r="A57" s="113" t="s">
        <v>38</v>
      </c>
      <c r="B57" s="14" t="s">
        <v>309</v>
      </c>
      <c r="C57" s="22"/>
      <c r="D57" s="36" t="s">
        <v>290</v>
      </c>
      <c r="E57" s="100">
        <f>E61+E58</f>
        <v>40</v>
      </c>
      <c r="F57" s="194" t="e">
        <f>F61</f>
        <v>#REF!</v>
      </c>
      <c r="G57" s="100" t="e">
        <f>G61</f>
        <v>#REF!</v>
      </c>
    </row>
    <row r="58" spans="1:7" ht="45">
      <c r="A58" s="14" t="s">
        <v>38</v>
      </c>
      <c r="B58" s="14" t="s">
        <v>500</v>
      </c>
      <c r="C58" s="22"/>
      <c r="D58" s="36" t="s">
        <v>501</v>
      </c>
      <c r="E58" s="100">
        <f>E59</f>
        <v>10</v>
      </c>
      <c r="F58" s="194"/>
      <c r="G58" s="100"/>
    </row>
    <row r="59" spans="1:7" ht="12.75">
      <c r="A59" s="14" t="s">
        <v>38</v>
      </c>
      <c r="B59" s="14" t="s">
        <v>502</v>
      </c>
      <c r="C59" s="22"/>
      <c r="D59" s="37" t="s">
        <v>76</v>
      </c>
      <c r="E59" s="100">
        <f>E60</f>
        <v>10</v>
      </c>
      <c r="F59" s="194"/>
      <c r="G59" s="100"/>
    </row>
    <row r="60" spans="1:7" ht="22.5">
      <c r="A60" s="14" t="s">
        <v>38</v>
      </c>
      <c r="B60" s="14" t="s">
        <v>502</v>
      </c>
      <c r="C60" s="22" t="s">
        <v>57</v>
      </c>
      <c r="D60" s="37" t="s">
        <v>58</v>
      </c>
      <c r="E60" s="100">
        <f>ВЕД!F76</f>
        <v>10</v>
      </c>
      <c r="F60" s="194"/>
      <c r="G60" s="100"/>
    </row>
    <row r="61" spans="1:7" ht="12.75">
      <c r="A61" s="113" t="s">
        <v>38</v>
      </c>
      <c r="B61" s="14" t="s">
        <v>491</v>
      </c>
      <c r="C61" s="22"/>
      <c r="D61" s="37" t="s">
        <v>492</v>
      </c>
      <c r="E61" s="100">
        <f>E62</f>
        <v>30</v>
      </c>
      <c r="F61" s="194" t="e">
        <f>ВЕД!#REF!</f>
        <v>#REF!</v>
      </c>
      <c r="G61" s="100" t="e">
        <f>ВЕД!#REF!</f>
        <v>#REF!</v>
      </c>
    </row>
    <row r="62" spans="1:7" ht="12.75">
      <c r="A62" s="113" t="s">
        <v>38</v>
      </c>
      <c r="B62" s="14" t="s">
        <v>493</v>
      </c>
      <c r="C62" s="22"/>
      <c r="D62" s="37" t="s">
        <v>76</v>
      </c>
      <c r="E62" s="100">
        <f>E63</f>
        <v>30</v>
      </c>
      <c r="F62" s="194" t="e">
        <f aca="true" t="shared" si="7" ref="F62:G65">F63</f>
        <v>#REF!</v>
      </c>
      <c r="G62" s="100" t="e">
        <f t="shared" si="7"/>
        <v>#REF!</v>
      </c>
    </row>
    <row r="63" spans="1:7" ht="22.5">
      <c r="A63" s="113" t="s">
        <v>38</v>
      </c>
      <c r="B63" s="14" t="s">
        <v>493</v>
      </c>
      <c r="C63" s="22" t="s">
        <v>57</v>
      </c>
      <c r="D63" s="37" t="s">
        <v>58</v>
      </c>
      <c r="E63" s="100">
        <f>ВЕД!F79</f>
        <v>30</v>
      </c>
      <c r="F63" s="194" t="e">
        <f t="shared" si="7"/>
        <v>#REF!</v>
      </c>
      <c r="G63" s="100" t="e">
        <f t="shared" si="7"/>
        <v>#REF!</v>
      </c>
    </row>
    <row r="64" spans="1:7" ht="12.75">
      <c r="A64" s="113" t="s">
        <v>38</v>
      </c>
      <c r="B64" s="14" t="s">
        <v>310</v>
      </c>
      <c r="C64" s="61"/>
      <c r="D64" s="60" t="s">
        <v>2</v>
      </c>
      <c r="E64" s="100">
        <f>E65</f>
        <v>90</v>
      </c>
      <c r="F64" s="194" t="e">
        <f t="shared" si="7"/>
        <v>#REF!</v>
      </c>
      <c r="G64" s="100" t="e">
        <f t="shared" si="7"/>
        <v>#REF!</v>
      </c>
    </row>
    <row r="65" spans="1:7" ht="22.5">
      <c r="A65" s="113" t="s">
        <v>38</v>
      </c>
      <c r="B65" s="14" t="s">
        <v>311</v>
      </c>
      <c r="C65" s="61"/>
      <c r="D65" s="37" t="s">
        <v>132</v>
      </c>
      <c r="E65" s="100">
        <f>E66</f>
        <v>90</v>
      </c>
      <c r="F65" s="194" t="e">
        <f t="shared" si="7"/>
        <v>#REF!</v>
      </c>
      <c r="G65" s="100" t="e">
        <f t="shared" si="7"/>
        <v>#REF!</v>
      </c>
    </row>
    <row r="66" spans="1:7" ht="12.75">
      <c r="A66" s="113" t="s">
        <v>38</v>
      </c>
      <c r="B66" s="14" t="s">
        <v>312</v>
      </c>
      <c r="C66" s="61"/>
      <c r="D66" s="36" t="s">
        <v>290</v>
      </c>
      <c r="E66" s="100">
        <f>E67</f>
        <v>90</v>
      </c>
      <c r="F66" s="194" t="e">
        <f>ВЕД!#REF!</f>
        <v>#REF!</v>
      </c>
      <c r="G66" s="100" t="e">
        <f>ВЕД!#REF!</f>
        <v>#REF!</v>
      </c>
    </row>
    <row r="67" spans="1:7" ht="12.75">
      <c r="A67" s="113" t="s">
        <v>38</v>
      </c>
      <c r="B67" s="14" t="s">
        <v>313</v>
      </c>
      <c r="C67" s="61"/>
      <c r="D67" s="60" t="s">
        <v>131</v>
      </c>
      <c r="E67" s="100">
        <f aca="true" t="shared" si="8" ref="E67:G68">E68</f>
        <v>90</v>
      </c>
      <c r="F67" s="194" t="e">
        <f t="shared" si="8"/>
        <v>#REF!</v>
      </c>
      <c r="G67" s="100" t="e">
        <f t="shared" si="8"/>
        <v>#REF!</v>
      </c>
    </row>
    <row r="68" spans="1:7" ht="12.75">
      <c r="A68" s="113" t="s">
        <v>38</v>
      </c>
      <c r="B68" s="14" t="s">
        <v>314</v>
      </c>
      <c r="C68" s="22"/>
      <c r="D68" s="37" t="s">
        <v>76</v>
      </c>
      <c r="E68" s="100">
        <f t="shared" si="8"/>
        <v>90</v>
      </c>
      <c r="F68" s="194" t="e">
        <f t="shared" si="8"/>
        <v>#REF!</v>
      </c>
      <c r="G68" s="100" t="e">
        <f t="shared" si="8"/>
        <v>#REF!</v>
      </c>
    </row>
    <row r="69" spans="1:7" ht="22.5">
      <c r="A69" s="113" t="s">
        <v>38</v>
      </c>
      <c r="B69" s="14" t="s">
        <v>314</v>
      </c>
      <c r="C69" s="22" t="s">
        <v>57</v>
      </c>
      <c r="D69" s="37" t="s">
        <v>58</v>
      </c>
      <c r="E69" s="100">
        <f>ВЕД!F85</f>
        <v>90</v>
      </c>
      <c r="F69" s="194" t="e">
        <f>#REF!</f>
        <v>#REF!</v>
      </c>
      <c r="G69" s="100" t="e">
        <f>#REF!</f>
        <v>#REF!</v>
      </c>
    </row>
    <row r="70" spans="1:7" ht="12.75">
      <c r="A70" s="110" t="s">
        <v>38</v>
      </c>
      <c r="B70" s="21" t="s">
        <v>288</v>
      </c>
      <c r="C70" s="80"/>
      <c r="D70" s="39" t="s">
        <v>69</v>
      </c>
      <c r="E70" s="100">
        <f aca="true" t="shared" si="9" ref="E70:G74">E71</f>
        <v>14.85</v>
      </c>
      <c r="F70" s="194" t="e">
        <f t="shared" si="9"/>
        <v>#REF!</v>
      </c>
      <c r="G70" s="100" t="e">
        <f t="shared" si="9"/>
        <v>#REF!</v>
      </c>
    </row>
    <row r="71" spans="1:7" ht="22.5" hidden="1">
      <c r="A71" s="113" t="s">
        <v>38</v>
      </c>
      <c r="B71" s="14" t="s">
        <v>315</v>
      </c>
      <c r="C71" s="80"/>
      <c r="D71" s="36" t="s">
        <v>317</v>
      </c>
      <c r="E71" s="100">
        <f>E72</f>
        <v>14.85</v>
      </c>
      <c r="F71" s="194" t="e">
        <f t="shared" si="9"/>
        <v>#REF!</v>
      </c>
      <c r="G71" s="100" t="e">
        <f t="shared" si="9"/>
        <v>#REF!</v>
      </c>
    </row>
    <row r="72" spans="1:7" ht="12.75">
      <c r="A72" s="113" t="s">
        <v>38</v>
      </c>
      <c r="B72" s="14" t="s">
        <v>315</v>
      </c>
      <c r="C72" s="80"/>
      <c r="D72" s="58" t="s">
        <v>320</v>
      </c>
      <c r="E72" s="100">
        <f>E73+E77</f>
        <v>14.85</v>
      </c>
      <c r="F72" s="194" t="e">
        <f>F74</f>
        <v>#REF!</v>
      </c>
      <c r="G72" s="100" t="e">
        <f>G74</f>
        <v>#REF!</v>
      </c>
    </row>
    <row r="73" spans="1:7" ht="22.5">
      <c r="A73" s="113" t="s">
        <v>38</v>
      </c>
      <c r="B73" s="14" t="s">
        <v>490</v>
      </c>
      <c r="C73" s="80"/>
      <c r="D73" s="58" t="s">
        <v>464</v>
      </c>
      <c r="E73" s="100">
        <f>E74</f>
        <v>0.15</v>
      </c>
      <c r="F73" s="194"/>
      <c r="G73" s="100"/>
    </row>
    <row r="74" spans="1:7" ht="45">
      <c r="A74" s="113" t="s">
        <v>38</v>
      </c>
      <c r="B74" s="14" t="s">
        <v>316</v>
      </c>
      <c r="C74" s="80"/>
      <c r="D74" s="36" t="s">
        <v>218</v>
      </c>
      <c r="E74" s="100">
        <f>E75</f>
        <v>0.15</v>
      </c>
      <c r="F74" s="194" t="e">
        <f t="shared" si="9"/>
        <v>#REF!</v>
      </c>
      <c r="G74" s="100" t="e">
        <f t="shared" si="9"/>
        <v>#REF!</v>
      </c>
    </row>
    <row r="75" spans="1:7" ht="12.75">
      <c r="A75" s="113" t="s">
        <v>38</v>
      </c>
      <c r="B75" s="14" t="s">
        <v>318</v>
      </c>
      <c r="C75" s="80"/>
      <c r="D75" s="36" t="s">
        <v>319</v>
      </c>
      <c r="E75" s="100">
        <f>E76</f>
        <v>0.15</v>
      </c>
      <c r="F75" s="194" t="e">
        <f>ВЕД!#REF!</f>
        <v>#REF!</v>
      </c>
      <c r="G75" s="100" t="e">
        <f>ВЕД!#REF!</f>
        <v>#REF!</v>
      </c>
    </row>
    <row r="76" spans="1:7" ht="22.5">
      <c r="A76" s="113" t="s">
        <v>38</v>
      </c>
      <c r="B76" s="14" t="s">
        <v>318</v>
      </c>
      <c r="C76" s="22" t="s">
        <v>57</v>
      </c>
      <c r="D76" s="37" t="s">
        <v>58</v>
      </c>
      <c r="E76" s="100">
        <f>ВЕД!F92</f>
        <v>0.15</v>
      </c>
      <c r="F76" s="194"/>
      <c r="G76" s="100"/>
    </row>
    <row r="77" spans="1:7" ht="12.75">
      <c r="A77" s="14" t="s">
        <v>38</v>
      </c>
      <c r="B77" s="14" t="s">
        <v>513</v>
      </c>
      <c r="C77" s="22"/>
      <c r="D77" s="36" t="s">
        <v>290</v>
      </c>
      <c r="E77" s="100">
        <f>E78</f>
        <v>14.7</v>
      </c>
      <c r="F77" s="194"/>
      <c r="G77" s="100"/>
    </row>
    <row r="78" spans="1:7" ht="12.75">
      <c r="A78" s="14" t="s">
        <v>38</v>
      </c>
      <c r="B78" s="14" t="s">
        <v>514</v>
      </c>
      <c r="C78" s="22"/>
      <c r="D78" s="37" t="s">
        <v>515</v>
      </c>
      <c r="E78" s="100">
        <f>E79</f>
        <v>14.7</v>
      </c>
      <c r="F78" s="194"/>
      <c r="G78" s="100"/>
    </row>
    <row r="79" spans="1:7" ht="12.75">
      <c r="A79" s="14" t="s">
        <v>38</v>
      </c>
      <c r="B79" s="14" t="s">
        <v>516</v>
      </c>
      <c r="C79" s="22"/>
      <c r="D79" s="37" t="s">
        <v>517</v>
      </c>
      <c r="E79" s="100">
        <f>E80</f>
        <v>14.7</v>
      </c>
      <c r="F79" s="194"/>
      <c r="G79" s="100"/>
    </row>
    <row r="80" spans="1:7" ht="12.75">
      <c r="A80" s="14" t="s">
        <v>38</v>
      </c>
      <c r="B80" s="14" t="s">
        <v>516</v>
      </c>
      <c r="C80" s="22" t="s">
        <v>64</v>
      </c>
      <c r="D80" s="37" t="s">
        <v>65</v>
      </c>
      <c r="E80" s="100">
        <f>ВЕД!F96</f>
        <v>14.7</v>
      </c>
      <c r="F80" s="194"/>
      <c r="G80" s="100"/>
    </row>
    <row r="81" spans="1:7" ht="12.75">
      <c r="A81" s="110" t="s">
        <v>17</v>
      </c>
      <c r="B81" s="21"/>
      <c r="C81" s="21"/>
      <c r="D81" s="35" t="s">
        <v>23</v>
      </c>
      <c r="E81" s="100">
        <f>E82+E95+E103</f>
        <v>650</v>
      </c>
      <c r="F81" s="194" t="e">
        <f>F82+F102+F108</f>
        <v>#REF!</v>
      </c>
      <c r="G81" s="100" t="e">
        <f>G82+G102+G108</f>
        <v>#REF!</v>
      </c>
    </row>
    <row r="82" spans="1:7" ht="22.5">
      <c r="A82" s="110" t="s">
        <v>18</v>
      </c>
      <c r="B82" s="21"/>
      <c r="C82" s="21"/>
      <c r="D82" s="35" t="s">
        <v>39</v>
      </c>
      <c r="E82" s="100">
        <f>E83</f>
        <v>550</v>
      </c>
      <c r="F82" s="194" t="e">
        <f aca="true" t="shared" si="10" ref="F82:G84">F83</f>
        <v>#REF!</v>
      </c>
      <c r="G82" s="100" t="e">
        <f t="shared" si="10"/>
        <v>#REF!</v>
      </c>
    </row>
    <row r="83" spans="1:7" ht="29.25" customHeight="1">
      <c r="A83" s="110" t="s">
        <v>18</v>
      </c>
      <c r="B83" s="21" t="s">
        <v>321</v>
      </c>
      <c r="C83" s="21"/>
      <c r="D83" s="35" t="s">
        <v>225</v>
      </c>
      <c r="E83" s="100">
        <f>E84</f>
        <v>550</v>
      </c>
      <c r="F83" s="194" t="e">
        <f t="shared" si="10"/>
        <v>#REF!</v>
      </c>
      <c r="G83" s="100" t="e">
        <f t="shared" si="10"/>
        <v>#REF!</v>
      </c>
    </row>
    <row r="84" spans="1:7" ht="22.5">
      <c r="A84" s="113" t="s">
        <v>18</v>
      </c>
      <c r="B84" s="14" t="s">
        <v>322</v>
      </c>
      <c r="C84" s="14"/>
      <c r="D84" s="60" t="s">
        <v>6</v>
      </c>
      <c r="E84" s="101">
        <f>E85+E90</f>
        <v>550</v>
      </c>
      <c r="F84" s="195" t="e">
        <f t="shared" si="10"/>
        <v>#REF!</v>
      </c>
      <c r="G84" s="101" t="e">
        <f t="shared" si="10"/>
        <v>#REF!</v>
      </c>
    </row>
    <row r="85" spans="1:7" ht="45">
      <c r="A85" s="113" t="s">
        <v>18</v>
      </c>
      <c r="B85" s="14" t="s">
        <v>323</v>
      </c>
      <c r="C85" s="52"/>
      <c r="D85" s="37" t="s">
        <v>133</v>
      </c>
      <c r="E85" s="101">
        <f aca="true" t="shared" si="11" ref="E85:E93">E86</f>
        <v>450</v>
      </c>
      <c r="F85" s="195" t="e">
        <f>F86+F92</f>
        <v>#REF!</v>
      </c>
      <c r="G85" s="101" t="e">
        <f>G86+G92</f>
        <v>#REF!</v>
      </c>
    </row>
    <row r="86" spans="1:7" ht="12.75">
      <c r="A86" s="113" t="s">
        <v>18</v>
      </c>
      <c r="B86" s="14" t="s">
        <v>324</v>
      </c>
      <c r="C86" s="52"/>
      <c r="D86" s="36" t="s">
        <v>290</v>
      </c>
      <c r="E86" s="101">
        <f t="shared" si="11"/>
        <v>450</v>
      </c>
      <c r="F86" s="195" t="e">
        <f aca="true" t="shared" si="12" ref="F86:G88">F87</f>
        <v>#REF!</v>
      </c>
      <c r="G86" s="101" t="e">
        <f t="shared" si="12"/>
        <v>#REF!</v>
      </c>
    </row>
    <row r="87" spans="1:7" ht="33.75">
      <c r="A87" s="113" t="s">
        <v>18</v>
      </c>
      <c r="B87" s="14" t="s">
        <v>325</v>
      </c>
      <c r="C87" s="52"/>
      <c r="D87" s="37" t="s">
        <v>134</v>
      </c>
      <c r="E87" s="101">
        <f t="shared" si="11"/>
        <v>450</v>
      </c>
      <c r="F87" s="195" t="e">
        <f t="shared" si="12"/>
        <v>#REF!</v>
      </c>
      <c r="G87" s="101" t="e">
        <f t="shared" si="12"/>
        <v>#REF!</v>
      </c>
    </row>
    <row r="88" spans="1:7" ht="12.75">
      <c r="A88" s="113" t="s">
        <v>18</v>
      </c>
      <c r="B88" s="14" t="s">
        <v>326</v>
      </c>
      <c r="C88" s="52"/>
      <c r="D88" s="37" t="s">
        <v>76</v>
      </c>
      <c r="E88" s="101">
        <f t="shared" si="11"/>
        <v>450</v>
      </c>
      <c r="F88" s="195" t="e">
        <f t="shared" si="12"/>
        <v>#REF!</v>
      </c>
      <c r="G88" s="101" t="e">
        <f t="shared" si="12"/>
        <v>#REF!</v>
      </c>
    </row>
    <row r="89" spans="1:7" ht="22.5">
      <c r="A89" s="113" t="s">
        <v>18</v>
      </c>
      <c r="B89" s="14" t="s">
        <v>326</v>
      </c>
      <c r="C89" s="14" t="s">
        <v>57</v>
      </c>
      <c r="D89" s="37" t="s">
        <v>58</v>
      </c>
      <c r="E89" s="101">
        <f>ВЕД!F105</f>
        <v>450</v>
      </c>
      <c r="F89" s="195" t="e">
        <f>F90+F91</f>
        <v>#REF!</v>
      </c>
      <c r="G89" s="101" t="e">
        <f>G90+G91</f>
        <v>#REF!</v>
      </c>
    </row>
    <row r="90" spans="1:7" ht="33.75">
      <c r="A90" s="113" t="s">
        <v>18</v>
      </c>
      <c r="B90" s="14" t="s">
        <v>327</v>
      </c>
      <c r="C90" s="52"/>
      <c r="D90" s="37" t="s">
        <v>135</v>
      </c>
      <c r="E90" s="101">
        <f t="shared" si="11"/>
        <v>100</v>
      </c>
      <c r="F90" s="195">
        <v>0</v>
      </c>
      <c r="G90" s="101">
        <v>0</v>
      </c>
    </row>
    <row r="91" spans="1:7" ht="12.75">
      <c r="A91" s="113" t="s">
        <v>18</v>
      </c>
      <c r="B91" s="14" t="s">
        <v>328</v>
      </c>
      <c r="C91" s="52"/>
      <c r="D91" s="36" t="s">
        <v>290</v>
      </c>
      <c r="E91" s="101">
        <f t="shared" si="11"/>
        <v>100</v>
      </c>
      <c r="F91" s="195" t="e">
        <f>ВЕД!#REF!</f>
        <v>#REF!</v>
      </c>
      <c r="G91" s="101" t="e">
        <f>ВЕД!#REF!</f>
        <v>#REF!</v>
      </c>
    </row>
    <row r="92" spans="1:7" ht="33.75">
      <c r="A92" s="113" t="s">
        <v>18</v>
      </c>
      <c r="B92" s="14" t="s">
        <v>329</v>
      </c>
      <c r="C92" s="52"/>
      <c r="D92" s="37" t="s">
        <v>136</v>
      </c>
      <c r="E92" s="101">
        <f t="shared" si="11"/>
        <v>100</v>
      </c>
      <c r="F92" s="195" t="e">
        <f>F93</f>
        <v>#REF!</v>
      </c>
      <c r="G92" s="101" t="e">
        <f>G93</f>
        <v>#REF!</v>
      </c>
    </row>
    <row r="93" spans="1:7" ht="12.75">
      <c r="A93" s="113" t="s">
        <v>18</v>
      </c>
      <c r="B93" s="14" t="s">
        <v>330</v>
      </c>
      <c r="C93" s="52"/>
      <c r="D93" s="37" t="s">
        <v>76</v>
      </c>
      <c r="E93" s="101">
        <f t="shared" si="11"/>
        <v>100</v>
      </c>
      <c r="F93" s="195" t="e">
        <f>F94</f>
        <v>#REF!</v>
      </c>
      <c r="G93" s="101" t="e">
        <f>G94</f>
        <v>#REF!</v>
      </c>
    </row>
    <row r="94" spans="1:7" ht="18.75" customHeight="1">
      <c r="A94" s="113" t="s">
        <v>18</v>
      </c>
      <c r="B94" s="14" t="s">
        <v>330</v>
      </c>
      <c r="C94" s="14" t="s">
        <v>57</v>
      </c>
      <c r="D94" s="37" t="s">
        <v>58</v>
      </c>
      <c r="E94" s="101">
        <f>ВЕД!F110</f>
        <v>100</v>
      </c>
      <c r="F94" s="195" t="e">
        <f>#REF!</f>
        <v>#REF!</v>
      </c>
      <c r="G94" s="101" t="e">
        <f>#REF!</f>
        <v>#REF!</v>
      </c>
    </row>
    <row r="95" spans="1:7" ht="12.75">
      <c r="A95" s="111" t="s">
        <v>79</v>
      </c>
      <c r="B95" s="21"/>
      <c r="C95" s="21"/>
      <c r="D95" s="39" t="s">
        <v>81</v>
      </c>
      <c r="E95" s="104">
        <f aca="true" t="shared" si="13" ref="E95:G101">E96</f>
        <v>100</v>
      </c>
      <c r="F95" s="196" t="e">
        <f t="shared" si="13"/>
        <v>#REF!</v>
      </c>
      <c r="G95" s="104" t="e">
        <f t="shared" si="13"/>
        <v>#REF!</v>
      </c>
    </row>
    <row r="96" spans="1:7" ht="30.75" customHeight="1">
      <c r="A96" s="111" t="s">
        <v>79</v>
      </c>
      <c r="B96" s="21" t="s">
        <v>321</v>
      </c>
      <c r="C96" s="21"/>
      <c r="D96" s="35" t="s">
        <v>225</v>
      </c>
      <c r="E96" s="104">
        <f t="shared" si="13"/>
        <v>100</v>
      </c>
      <c r="F96" s="196" t="e">
        <f t="shared" si="13"/>
        <v>#REF!</v>
      </c>
      <c r="G96" s="104" t="e">
        <f t="shared" si="13"/>
        <v>#REF!</v>
      </c>
    </row>
    <row r="97" spans="1:7" ht="12.75">
      <c r="A97" s="112" t="s">
        <v>79</v>
      </c>
      <c r="B97" s="14" t="s">
        <v>331</v>
      </c>
      <c r="C97" s="14"/>
      <c r="D97" s="58" t="s">
        <v>80</v>
      </c>
      <c r="E97" s="103">
        <f t="shared" si="13"/>
        <v>100</v>
      </c>
      <c r="F97" s="134" t="e">
        <f t="shared" si="13"/>
        <v>#REF!</v>
      </c>
      <c r="G97" s="103" t="e">
        <f t="shared" si="13"/>
        <v>#REF!</v>
      </c>
    </row>
    <row r="98" spans="1:7" ht="22.5">
      <c r="A98" s="112" t="s">
        <v>79</v>
      </c>
      <c r="B98" s="14" t="s">
        <v>332</v>
      </c>
      <c r="C98" s="14"/>
      <c r="D98" s="37" t="s">
        <v>140</v>
      </c>
      <c r="E98" s="103">
        <f>E99</f>
        <v>100</v>
      </c>
      <c r="F98" s="134" t="e">
        <f t="shared" si="13"/>
        <v>#REF!</v>
      </c>
      <c r="G98" s="103" t="e">
        <f t="shared" si="13"/>
        <v>#REF!</v>
      </c>
    </row>
    <row r="99" spans="1:7" ht="12.75">
      <c r="A99" s="112" t="s">
        <v>79</v>
      </c>
      <c r="B99" s="14" t="s">
        <v>333</v>
      </c>
      <c r="C99" s="14"/>
      <c r="D99" s="36" t="s">
        <v>290</v>
      </c>
      <c r="E99" s="103">
        <f>E100</f>
        <v>100</v>
      </c>
      <c r="F99" s="134" t="e">
        <f t="shared" si="13"/>
        <v>#REF!</v>
      </c>
      <c r="G99" s="103" t="e">
        <f t="shared" si="13"/>
        <v>#REF!</v>
      </c>
    </row>
    <row r="100" spans="1:7" ht="22.5">
      <c r="A100" s="112" t="s">
        <v>79</v>
      </c>
      <c r="B100" s="14" t="s">
        <v>334</v>
      </c>
      <c r="C100" s="14"/>
      <c r="D100" s="37" t="s">
        <v>141</v>
      </c>
      <c r="E100" s="103">
        <f>E101</f>
        <v>100</v>
      </c>
      <c r="F100" s="134" t="e">
        <f t="shared" si="13"/>
        <v>#REF!</v>
      </c>
      <c r="G100" s="103" t="e">
        <f t="shared" si="13"/>
        <v>#REF!</v>
      </c>
    </row>
    <row r="101" spans="1:7" ht="12.75">
      <c r="A101" s="112" t="s">
        <v>79</v>
      </c>
      <c r="B101" s="14" t="s">
        <v>335</v>
      </c>
      <c r="C101" s="14"/>
      <c r="D101" s="37" t="s">
        <v>76</v>
      </c>
      <c r="E101" s="103">
        <f t="shared" si="13"/>
        <v>100</v>
      </c>
      <c r="F101" s="134" t="e">
        <f t="shared" si="13"/>
        <v>#REF!</v>
      </c>
      <c r="G101" s="103" t="e">
        <f t="shared" si="13"/>
        <v>#REF!</v>
      </c>
    </row>
    <row r="102" spans="1:7" ht="22.5">
      <c r="A102" s="112" t="s">
        <v>79</v>
      </c>
      <c r="B102" s="14" t="s">
        <v>335</v>
      </c>
      <c r="C102" s="14" t="s">
        <v>57</v>
      </c>
      <c r="D102" s="37" t="s">
        <v>58</v>
      </c>
      <c r="E102" s="103">
        <f>ВЕД!F118</f>
        <v>100</v>
      </c>
      <c r="F102" s="134" t="e">
        <f>#REF!</f>
        <v>#REF!</v>
      </c>
      <c r="G102" s="103" t="e">
        <f>#REF!</f>
        <v>#REF!</v>
      </c>
    </row>
    <row r="103" spans="1:7" ht="22.5" hidden="1">
      <c r="A103" s="111" t="s">
        <v>82</v>
      </c>
      <c r="B103" s="14"/>
      <c r="C103" s="14"/>
      <c r="D103" s="39" t="s">
        <v>83</v>
      </c>
      <c r="E103" s="103">
        <f aca="true" t="shared" si="14" ref="E103:G109">E104</f>
        <v>0</v>
      </c>
      <c r="F103" s="134" t="e">
        <f t="shared" si="14"/>
        <v>#REF!</v>
      </c>
      <c r="G103" s="103" t="e">
        <f t="shared" si="14"/>
        <v>#REF!</v>
      </c>
    </row>
    <row r="104" spans="1:7" ht="33.75" hidden="1">
      <c r="A104" s="111" t="s">
        <v>82</v>
      </c>
      <c r="B104" s="21" t="s">
        <v>321</v>
      </c>
      <c r="C104" s="21"/>
      <c r="D104" s="35" t="s">
        <v>225</v>
      </c>
      <c r="E104" s="103">
        <f t="shared" si="14"/>
        <v>0</v>
      </c>
      <c r="F104" s="134" t="e">
        <f t="shared" si="14"/>
        <v>#REF!</v>
      </c>
      <c r="G104" s="103" t="e">
        <f t="shared" si="14"/>
        <v>#REF!</v>
      </c>
    </row>
    <row r="105" spans="1:7" ht="22.5" hidden="1">
      <c r="A105" s="113" t="s">
        <v>82</v>
      </c>
      <c r="B105" s="14" t="s">
        <v>336</v>
      </c>
      <c r="C105" s="14"/>
      <c r="D105" s="60" t="s">
        <v>137</v>
      </c>
      <c r="E105" s="101">
        <f t="shared" si="14"/>
        <v>0</v>
      </c>
      <c r="F105" s="195" t="e">
        <f t="shared" si="14"/>
        <v>#REF!</v>
      </c>
      <c r="G105" s="101" t="e">
        <f t="shared" si="14"/>
        <v>#REF!</v>
      </c>
    </row>
    <row r="106" spans="1:7" ht="22.5" hidden="1">
      <c r="A106" s="113" t="s">
        <v>82</v>
      </c>
      <c r="B106" s="14" t="s">
        <v>337</v>
      </c>
      <c r="C106" s="52"/>
      <c r="D106" s="37" t="s">
        <v>138</v>
      </c>
      <c r="E106" s="101">
        <f t="shared" si="14"/>
        <v>0</v>
      </c>
      <c r="F106" s="195" t="e">
        <f t="shared" si="14"/>
        <v>#REF!</v>
      </c>
      <c r="G106" s="101" t="e">
        <f t="shared" si="14"/>
        <v>#REF!</v>
      </c>
    </row>
    <row r="107" spans="1:7" ht="12.75" hidden="1">
      <c r="A107" s="113" t="s">
        <v>82</v>
      </c>
      <c r="B107" s="14" t="s">
        <v>338</v>
      </c>
      <c r="C107" s="52"/>
      <c r="D107" s="36" t="s">
        <v>290</v>
      </c>
      <c r="E107" s="101">
        <f t="shared" si="14"/>
        <v>0</v>
      </c>
      <c r="F107" s="195" t="e">
        <f t="shared" si="14"/>
        <v>#REF!</v>
      </c>
      <c r="G107" s="101" t="e">
        <f t="shared" si="14"/>
        <v>#REF!</v>
      </c>
    </row>
    <row r="108" spans="1:7" ht="12.75" hidden="1">
      <c r="A108" s="113" t="s">
        <v>82</v>
      </c>
      <c r="B108" s="14" t="s">
        <v>339</v>
      </c>
      <c r="C108" s="52"/>
      <c r="D108" s="60" t="s">
        <v>139</v>
      </c>
      <c r="E108" s="101">
        <f t="shared" si="14"/>
        <v>0</v>
      </c>
      <c r="F108" s="195" t="e">
        <f t="shared" si="14"/>
        <v>#REF!</v>
      </c>
      <c r="G108" s="101" t="e">
        <f t="shared" si="14"/>
        <v>#REF!</v>
      </c>
    </row>
    <row r="109" spans="1:7" ht="12.75" hidden="1">
      <c r="A109" s="113" t="s">
        <v>82</v>
      </c>
      <c r="B109" s="14" t="s">
        <v>340</v>
      </c>
      <c r="C109" s="52"/>
      <c r="D109" s="37" t="s">
        <v>76</v>
      </c>
      <c r="E109" s="101">
        <f t="shared" si="14"/>
        <v>0</v>
      </c>
      <c r="F109" s="195" t="e">
        <f t="shared" si="14"/>
        <v>#REF!</v>
      </c>
      <c r="G109" s="101" t="e">
        <f t="shared" si="14"/>
        <v>#REF!</v>
      </c>
    </row>
    <row r="110" spans="1:7" ht="22.5" hidden="1">
      <c r="A110" s="113" t="s">
        <v>82</v>
      </c>
      <c r="B110" s="14" t="s">
        <v>340</v>
      </c>
      <c r="C110" s="14" t="s">
        <v>57</v>
      </c>
      <c r="D110" s="37" t="s">
        <v>58</v>
      </c>
      <c r="E110" s="101">
        <f>ВЕД!F126</f>
        <v>0</v>
      </c>
      <c r="F110" s="195" t="e">
        <f>#REF!</f>
        <v>#REF!</v>
      </c>
      <c r="G110" s="101" t="e">
        <f>#REF!</f>
        <v>#REF!</v>
      </c>
    </row>
    <row r="111" spans="1:7" ht="12.75">
      <c r="A111" s="110" t="s">
        <v>19</v>
      </c>
      <c r="B111" s="21"/>
      <c r="C111" s="21"/>
      <c r="D111" s="35" t="s">
        <v>24</v>
      </c>
      <c r="E111" s="100">
        <f>E112+E121</f>
        <v>12480.599999999999</v>
      </c>
      <c r="F111" s="194" t="e">
        <f>F112+F121</f>
        <v>#REF!</v>
      </c>
      <c r="G111" s="100" t="e">
        <f>G112+G121</f>
        <v>#REF!</v>
      </c>
    </row>
    <row r="112" spans="1:7" ht="12.75">
      <c r="A112" s="110" t="s">
        <v>20</v>
      </c>
      <c r="B112" s="21"/>
      <c r="C112" s="21"/>
      <c r="D112" s="35" t="s">
        <v>25</v>
      </c>
      <c r="E112" s="100">
        <f aca="true" t="shared" si="15" ref="E112:E117">E113</f>
        <v>250</v>
      </c>
      <c r="F112" s="194" t="e">
        <f aca="true" t="shared" si="16" ref="F112:G116">F113</f>
        <v>#REF!</v>
      </c>
      <c r="G112" s="100" t="e">
        <f t="shared" si="16"/>
        <v>#REF!</v>
      </c>
    </row>
    <row r="113" spans="1:7" ht="33.75">
      <c r="A113" s="110" t="s">
        <v>20</v>
      </c>
      <c r="B113" s="21" t="s">
        <v>341</v>
      </c>
      <c r="C113" s="21"/>
      <c r="D113" s="39" t="s">
        <v>226</v>
      </c>
      <c r="E113" s="104">
        <f t="shared" si="15"/>
        <v>250</v>
      </c>
      <c r="F113" s="196" t="e">
        <f t="shared" si="16"/>
        <v>#REF!</v>
      </c>
      <c r="G113" s="104" t="e">
        <f t="shared" si="16"/>
        <v>#REF!</v>
      </c>
    </row>
    <row r="114" spans="1:7" ht="22.5">
      <c r="A114" s="113" t="s">
        <v>20</v>
      </c>
      <c r="B114" s="14" t="s">
        <v>342</v>
      </c>
      <c r="C114" s="14"/>
      <c r="D114" s="58" t="s">
        <v>3</v>
      </c>
      <c r="E114" s="103">
        <f t="shared" si="15"/>
        <v>250</v>
      </c>
      <c r="F114" s="134" t="e">
        <f t="shared" si="16"/>
        <v>#REF!</v>
      </c>
      <c r="G114" s="103" t="e">
        <f t="shared" si="16"/>
        <v>#REF!</v>
      </c>
    </row>
    <row r="115" spans="1:7" ht="12.75">
      <c r="A115" s="113" t="s">
        <v>20</v>
      </c>
      <c r="B115" s="14" t="s">
        <v>343</v>
      </c>
      <c r="C115" s="14"/>
      <c r="D115" s="37" t="s">
        <v>142</v>
      </c>
      <c r="E115" s="103">
        <f t="shared" si="15"/>
        <v>250</v>
      </c>
      <c r="F115" s="134" t="e">
        <f t="shared" si="16"/>
        <v>#REF!</v>
      </c>
      <c r="G115" s="103" t="e">
        <f t="shared" si="16"/>
        <v>#REF!</v>
      </c>
    </row>
    <row r="116" spans="1:7" ht="12.75">
      <c r="A116" s="113" t="s">
        <v>20</v>
      </c>
      <c r="B116" s="14" t="s">
        <v>344</v>
      </c>
      <c r="C116" s="14"/>
      <c r="D116" s="36" t="s">
        <v>290</v>
      </c>
      <c r="E116" s="103">
        <f t="shared" si="15"/>
        <v>250</v>
      </c>
      <c r="F116" s="134" t="e">
        <f t="shared" si="16"/>
        <v>#REF!</v>
      </c>
      <c r="G116" s="103" t="e">
        <f t="shared" si="16"/>
        <v>#REF!</v>
      </c>
    </row>
    <row r="117" spans="1:7" ht="33.75">
      <c r="A117" s="113" t="s">
        <v>20</v>
      </c>
      <c r="B117" s="14" t="s">
        <v>345</v>
      </c>
      <c r="C117" s="14"/>
      <c r="D117" s="37" t="s">
        <v>266</v>
      </c>
      <c r="E117" s="103">
        <f t="shared" si="15"/>
        <v>250</v>
      </c>
      <c r="F117" s="134" t="e">
        <f>F118+#REF!</f>
        <v>#REF!</v>
      </c>
      <c r="G117" s="103" t="e">
        <f>G118+#REF!</f>
        <v>#REF!</v>
      </c>
    </row>
    <row r="118" spans="1:7" ht="22.5">
      <c r="A118" s="113" t="s">
        <v>20</v>
      </c>
      <c r="B118" s="14" t="s">
        <v>511</v>
      </c>
      <c r="C118" s="14"/>
      <c r="D118" s="37" t="s">
        <v>512</v>
      </c>
      <c r="E118" s="103">
        <f>SUM(E119:E120)</f>
        <v>250</v>
      </c>
      <c r="F118" s="134">
        <f>F119</f>
        <v>0</v>
      </c>
      <c r="G118" s="103">
        <f>G119</f>
        <v>0</v>
      </c>
    </row>
    <row r="119" spans="1:7" ht="12.75">
      <c r="A119" s="113" t="s">
        <v>20</v>
      </c>
      <c r="B119" s="14" t="s">
        <v>511</v>
      </c>
      <c r="C119" s="14" t="s">
        <v>64</v>
      </c>
      <c r="D119" s="37" t="s">
        <v>65</v>
      </c>
      <c r="E119" s="103">
        <f>ВЕД!F135</f>
        <v>250</v>
      </c>
      <c r="F119" s="134">
        <f>F120</f>
        <v>0</v>
      </c>
      <c r="G119" s="103">
        <f>G120</f>
        <v>0</v>
      </c>
    </row>
    <row r="120" spans="1:7" ht="10.5" customHeight="1" hidden="1">
      <c r="A120" s="113" t="s">
        <v>20</v>
      </c>
      <c r="B120" s="14" t="s">
        <v>511</v>
      </c>
      <c r="C120" s="14" t="s">
        <v>64</v>
      </c>
      <c r="D120" s="36" t="s">
        <v>65</v>
      </c>
      <c r="E120" s="103">
        <v>0</v>
      </c>
      <c r="F120" s="134">
        <v>0</v>
      </c>
      <c r="G120" s="103">
        <v>0</v>
      </c>
    </row>
    <row r="121" spans="1:7" ht="12.75">
      <c r="A121" s="110" t="s">
        <v>45</v>
      </c>
      <c r="B121" s="21"/>
      <c r="C121" s="21"/>
      <c r="D121" s="39" t="s">
        <v>46</v>
      </c>
      <c r="E121" s="104">
        <f>E122+E134</f>
        <v>12230.599999999999</v>
      </c>
      <c r="F121" s="196" t="e">
        <f>F122+F134</f>
        <v>#REF!</v>
      </c>
      <c r="G121" s="104" t="e">
        <f>G122+G134</f>
        <v>#REF!</v>
      </c>
    </row>
    <row r="122" spans="1:7" ht="33.75" hidden="1">
      <c r="A122" s="110" t="s">
        <v>45</v>
      </c>
      <c r="B122" s="21" t="s">
        <v>70</v>
      </c>
      <c r="C122" s="21"/>
      <c r="D122" s="39" t="s">
        <v>227</v>
      </c>
      <c r="E122" s="104">
        <f aca="true" t="shared" si="17" ref="E122:G128">E123</f>
        <v>0</v>
      </c>
      <c r="F122" s="196">
        <f t="shared" si="17"/>
        <v>0</v>
      </c>
      <c r="G122" s="104">
        <f t="shared" si="17"/>
        <v>0</v>
      </c>
    </row>
    <row r="123" spans="1:7" ht="12.75" hidden="1">
      <c r="A123" s="113" t="s">
        <v>45</v>
      </c>
      <c r="B123" s="14" t="s">
        <v>84</v>
      </c>
      <c r="C123" s="14"/>
      <c r="D123" s="58" t="s">
        <v>85</v>
      </c>
      <c r="E123" s="103">
        <f>E124+E130</f>
        <v>0</v>
      </c>
      <c r="F123" s="134">
        <f>F124+F130</f>
        <v>0</v>
      </c>
      <c r="G123" s="103">
        <f>G124+G130</f>
        <v>0</v>
      </c>
    </row>
    <row r="124" spans="1:7" ht="12.75" hidden="1">
      <c r="A124" s="113" t="s">
        <v>45</v>
      </c>
      <c r="B124" s="14" t="s">
        <v>86</v>
      </c>
      <c r="C124" s="14"/>
      <c r="D124" s="36" t="s">
        <v>76</v>
      </c>
      <c r="E124" s="103">
        <f t="shared" si="17"/>
        <v>0</v>
      </c>
      <c r="F124" s="134">
        <f t="shared" si="17"/>
        <v>0</v>
      </c>
      <c r="G124" s="103">
        <f t="shared" si="17"/>
        <v>0</v>
      </c>
    </row>
    <row r="125" spans="1:7" ht="22.5" hidden="1">
      <c r="A125" s="113" t="s">
        <v>45</v>
      </c>
      <c r="B125" s="14" t="s">
        <v>145</v>
      </c>
      <c r="C125" s="14"/>
      <c r="D125" s="36" t="s">
        <v>143</v>
      </c>
      <c r="E125" s="103">
        <f t="shared" si="17"/>
        <v>0</v>
      </c>
      <c r="F125" s="134">
        <f t="shared" si="17"/>
        <v>0</v>
      </c>
      <c r="G125" s="103">
        <f t="shared" si="17"/>
        <v>0</v>
      </c>
    </row>
    <row r="126" spans="1:7" ht="22.5" hidden="1">
      <c r="A126" s="113" t="s">
        <v>45</v>
      </c>
      <c r="B126" s="14" t="s">
        <v>146</v>
      </c>
      <c r="C126" s="14"/>
      <c r="D126" s="36" t="s">
        <v>144</v>
      </c>
      <c r="E126" s="103">
        <f t="shared" si="17"/>
        <v>0</v>
      </c>
      <c r="F126" s="134">
        <f t="shared" si="17"/>
        <v>0</v>
      </c>
      <c r="G126" s="103">
        <f t="shared" si="17"/>
        <v>0</v>
      </c>
    </row>
    <row r="127" spans="1:7" ht="22.5" hidden="1">
      <c r="A127" s="113" t="s">
        <v>45</v>
      </c>
      <c r="B127" s="14" t="s">
        <v>146</v>
      </c>
      <c r="C127" s="14" t="s">
        <v>57</v>
      </c>
      <c r="D127" s="37" t="s">
        <v>58</v>
      </c>
      <c r="E127" s="103">
        <f t="shared" si="17"/>
        <v>0</v>
      </c>
      <c r="F127" s="134">
        <f t="shared" si="17"/>
        <v>0</v>
      </c>
      <c r="G127" s="103">
        <f t="shared" si="17"/>
        <v>0</v>
      </c>
    </row>
    <row r="128" spans="1:7" ht="22.5" hidden="1">
      <c r="A128" s="113" t="s">
        <v>45</v>
      </c>
      <c r="B128" s="14" t="s">
        <v>146</v>
      </c>
      <c r="C128" s="14" t="s">
        <v>56</v>
      </c>
      <c r="D128" s="37" t="s">
        <v>59</v>
      </c>
      <c r="E128" s="103">
        <f t="shared" si="17"/>
        <v>0</v>
      </c>
      <c r="F128" s="134">
        <f t="shared" si="17"/>
        <v>0</v>
      </c>
      <c r="G128" s="103">
        <f t="shared" si="17"/>
        <v>0</v>
      </c>
    </row>
    <row r="129" spans="1:7" ht="22.5" hidden="1">
      <c r="A129" s="113" t="s">
        <v>45</v>
      </c>
      <c r="B129" s="14" t="s">
        <v>146</v>
      </c>
      <c r="C129" s="14" t="s">
        <v>174</v>
      </c>
      <c r="D129" s="62" t="s">
        <v>175</v>
      </c>
      <c r="E129" s="103">
        <f>ВЕД!F145</f>
        <v>0</v>
      </c>
      <c r="F129" s="134">
        <f>ВЕД!G145</f>
        <v>0</v>
      </c>
      <c r="G129" s="103">
        <f>ВЕД!H145</f>
        <v>0</v>
      </c>
    </row>
    <row r="130" spans="1:7" ht="26.25" customHeight="1" hidden="1">
      <c r="A130" s="113" t="s">
        <v>45</v>
      </c>
      <c r="B130" s="14" t="s">
        <v>213</v>
      </c>
      <c r="C130" s="14"/>
      <c r="D130" s="63" t="s">
        <v>214</v>
      </c>
      <c r="E130" s="103">
        <f>E131</f>
        <v>0</v>
      </c>
      <c r="F130" s="134">
        <f aca="true" t="shared" si="18" ref="F130:G132">F131</f>
        <v>0</v>
      </c>
      <c r="G130" s="103">
        <f t="shared" si="18"/>
        <v>0</v>
      </c>
    </row>
    <row r="131" spans="1:7" ht="22.5" hidden="1">
      <c r="A131" s="113" t="s">
        <v>45</v>
      </c>
      <c r="B131" s="14" t="s">
        <v>213</v>
      </c>
      <c r="C131" s="14" t="s">
        <v>57</v>
      </c>
      <c r="D131" s="37" t="s">
        <v>58</v>
      </c>
      <c r="E131" s="103">
        <f>E132</f>
        <v>0</v>
      </c>
      <c r="F131" s="134">
        <f t="shared" si="18"/>
        <v>0</v>
      </c>
      <c r="G131" s="103">
        <f t="shared" si="18"/>
        <v>0</v>
      </c>
    </row>
    <row r="132" spans="1:7" ht="22.5" hidden="1">
      <c r="A132" s="113" t="s">
        <v>45</v>
      </c>
      <c r="B132" s="14" t="s">
        <v>213</v>
      </c>
      <c r="C132" s="14" t="s">
        <v>56</v>
      </c>
      <c r="D132" s="37" t="s">
        <v>59</v>
      </c>
      <c r="E132" s="103">
        <f>E133</f>
        <v>0</v>
      </c>
      <c r="F132" s="134">
        <f t="shared" si="18"/>
        <v>0</v>
      </c>
      <c r="G132" s="103">
        <f t="shared" si="18"/>
        <v>0</v>
      </c>
    </row>
    <row r="133" spans="1:7" ht="22.5" hidden="1">
      <c r="A133" s="113" t="s">
        <v>45</v>
      </c>
      <c r="B133" s="14" t="s">
        <v>213</v>
      </c>
      <c r="C133" s="14" t="s">
        <v>174</v>
      </c>
      <c r="D133" s="62" t="s">
        <v>175</v>
      </c>
      <c r="E133" s="103">
        <f>ВЕД!F149</f>
        <v>0</v>
      </c>
      <c r="F133" s="134">
        <f>ВЕД!G149</f>
        <v>0</v>
      </c>
      <c r="G133" s="103">
        <f>ВЕД!H149</f>
        <v>0</v>
      </c>
    </row>
    <row r="134" spans="1:7" ht="33.75">
      <c r="A134" s="110" t="s">
        <v>45</v>
      </c>
      <c r="B134" s="21" t="s">
        <v>341</v>
      </c>
      <c r="C134" s="21"/>
      <c r="D134" s="39" t="s">
        <v>230</v>
      </c>
      <c r="E134" s="104">
        <f>E135+E179</f>
        <v>12230.599999999999</v>
      </c>
      <c r="F134" s="196" t="e">
        <f>F135+#REF!</f>
        <v>#REF!</v>
      </c>
      <c r="G134" s="104" t="e">
        <f>G135+#REF!</f>
        <v>#REF!</v>
      </c>
    </row>
    <row r="135" spans="1:7" ht="33.75">
      <c r="A135" s="113" t="s">
        <v>45</v>
      </c>
      <c r="B135" s="14" t="s">
        <v>346</v>
      </c>
      <c r="C135" s="14"/>
      <c r="D135" s="58" t="s">
        <v>4</v>
      </c>
      <c r="E135" s="103">
        <f>E136+E169</f>
        <v>11917.8</v>
      </c>
      <c r="F135" s="134" t="e">
        <f>F136+#REF!+F142</f>
        <v>#REF!</v>
      </c>
      <c r="G135" s="103" t="e">
        <f>G136+#REF!+G142</f>
        <v>#REF!</v>
      </c>
    </row>
    <row r="136" spans="1:7" ht="12.75">
      <c r="A136" s="113" t="s">
        <v>45</v>
      </c>
      <c r="B136" s="14" t="s">
        <v>347</v>
      </c>
      <c r="C136" s="14"/>
      <c r="D136" s="58" t="s">
        <v>149</v>
      </c>
      <c r="E136" s="103">
        <f>E137</f>
        <v>2454.8</v>
      </c>
      <c r="F136" s="134" t="e">
        <f aca="true" t="shared" si="19" ref="F136:G138">F137</f>
        <v>#REF!</v>
      </c>
      <c r="G136" s="103" t="e">
        <f t="shared" si="19"/>
        <v>#REF!</v>
      </c>
    </row>
    <row r="137" spans="1:7" ht="12.75">
      <c r="A137" s="113" t="s">
        <v>45</v>
      </c>
      <c r="B137" s="14" t="s">
        <v>349</v>
      </c>
      <c r="C137" s="14"/>
      <c r="D137" s="36" t="s">
        <v>290</v>
      </c>
      <c r="E137" s="103">
        <f>E138+E142+E145+E148+E151+E154+E157+E160+E163+E166</f>
        <v>2454.8</v>
      </c>
      <c r="F137" s="134" t="e">
        <f t="shared" si="19"/>
        <v>#REF!</v>
      </c>
      <c r="G137" s="103" t="e">
        <f t="shared" si="19"/>
        <v>#REF!</v>
      </c>
    </row>
    <row r="138" spans="1:7" ht="22.5">
      <c r="A138" s="113" t="s">
        <v>45</v>
      </c>
      <c r="B138" s="14" t="s">
        <v>350</v>
      </c>
      <c r="C138" s="14"/>
      <c r="D138" s="36" t="s">
        <v>157</v>
      </c>
      <c r="E138" s="103">
        <f>E139</f>
        <v>1659.8</v>
      </c>
      <c r="F138" s="134" t="e">
        <f t="shared" si="19"/>
        <v>#REF!</v>
      </c>
      <c r="G138" s="103" t="e">
        <f t="shared" si="19"/>
        <v>#REF!</v>
      </c>
    </row>
    <row r="139" spans="1:7" ht="12.75">
      <c r="A139" s="113" t="s">
        <v>45</v>
      </c>
      <c r="B139" s="14" t="s">
        <v>351</v>
      </c>
      <c r="C139" s="14"/>
      <c r="D139" s="36" t="s">
        <v>76</v>
      </c>
      <c r="E139" s="103">
        <f>E140+E141</f>
        <v>1659.8</v>
      </c>
      <c r="F139" s="134" t="e">
        <f>F140+#REF!</f>
        <v>#REF!</v>
      </c>
      <c r="G139" s="103" t="e">
        <f>G140+#REF!</f>
        <v>#REF!</v>
      </c>
    </row>
    <row r="140" spans="1:7" ht="22.5">
      <c r="A140" s="113" t="s">
        <v>45</v>
      </c>
      <c r="B140" s="14" t="s">
        <v>351</v>
      </c>
      <c r="C140" s="14" t="s">
        <v>57</v>
      </c>
      <c r="D140" s="37" t="s">
        <v>58</v>
      </c>
      <c r="E140" s="103">
        <f>ВЕД!F156</f>
        <v>1659.8</v>
      </c>
      <c r="F140" s="134" t="e">
        <f>ВЕД!#REF!</f>
        <v>#REF!</v>
      </c>
      <c r="G140" s="103" t="e">
        <f>ВЕД!#REF!</f>
        <v>#REF!</v>
      </c>
    </row>
    <row r="141" spans="1:7" ht="15.75" customHeight="1">
      <c r="A141" s="113" t="s">
        <v>45</v>
      </c>
      <c r="B141" s="14" t="s">
        <v>351</v>
      </c>
      <c r="C141" s="14" t="s">
        <v>64</v>
      </c>
      <c r="D141" s="37" t="s">
        <v>65</v>
      </c>
      <c r="E141" s="103">
        <f>ВЕД!F157</f>
        <v>0</v>
      </c>
      <c r="F141" s="134" t="e">
        <f>ВЕД!#REF!</f>
        <v>#REF!</v>
      </c>
      <c r="G141" s="103" t="e">
        <f>ВЕД!#REF!</f>
        <v>#REF!</v>
      </c>
    </row>
    <row r="142" spans="1:7" ht="23.25" customHeight="1" hidden="1">
      <c r="A142" s="113" t="s">
        <v>45</v>
      </c>
      <c r="B142" s="14" t="s">
        <v>352</v>
      </c>
      <c r="C142" s="14"/>
      <c r="D142" s="36" t="s">
        <v>159</v>
      </c>
      <c r="E142" s="103">
        <f>E143</f>
        <v>0</v>
      </c>
      <c r="F142" s="134" t="e">
        <f>F143</f>
        <v>#REF!</v>
      </c>
      <c r="G142" s="103" t="e">
        <f>G143</f>
        <v>#REF!</v>
      </c>
    </row>
    <row r="143" spans="1:7" ht="16.5" customHeight="1" hidden="1">
      <c r="A143" s="113" t="s">
        <v>45</v>
      </c>
      <c r="B143" s="14" t="s">
        <v>353</v>
      </c>
      <c r="C143" s="14"/>
      <c r="D143" s="36" t="s">
        <v>76</v>
      </c>
      <c r="E143" s="103">
        <f>E144</f>
        <v>0</v>
      </c>
      <c r="F143" s="134" t="e">
        <f>F144+F149+F153+F157+F161+F165+F169+F173+F182</f>
        <v>#REF!</v>
      </c>
      <c r="G143" s="103" t="e">
        <f>G144+G149+G153+G157+G161+G165+G169+G173+G182</f>
        <v>#REF!</v>
      </c>
    </row>
    <row r="144" spans="1:7" ht="14.25" customHeight="1" hidden="1">
      <c r="A144" s="113" t="s">
        <v>45</v>
      </c>
      <c r="B144" s="14" t="s">
        <v>353</v>
      </c>
      <c r="C144" s="14" t="s">
        <v>57</v>
      </c>
      <c r="D144" s="37" t="s">
        <v>58</v>
      </c>
      <c r="E144" s="103">
        <f>ВЕД!F160</f>
        <v>0</v>
      </c>
      <c r="F144" s="134" t="e">
        <f>#REF!+F146</f>
        <v>#REF!</v>
      </c>
      <c r="G144" s="103" t="e">
        <f>#REF!+G146</f>
        <v>#REF!</v>
      </c>
    </row>
    <row r="145" spans="1:7" ht="24" customHeight="1" hidden="1">
      <c r="A145" s="113" t="s">
        <v>45</v>
      </c>
      <c r="B145" s="14" t="s">
        <v>354</v>
      </c>
      <c r="C145" s="14"/>
      <c r="D145" s="36" t="s">
        <v>161</v>
      </c>
      <c r="E145" s="103">
        <f>E146</f>
        <v>0</v>
      </c>
      <c r="F145" s="134" t="e">
        <f>ВЕД!#REF!</f>
        <v>#REF!</v>
      </c>
      <c r="G145" s="103" t="e">
        <f>ВЕД!#REF!</f>
        <v>#REF!</v>
      </c>
    </row>
    <row r="146" spans="1:7" ht="19.5" customHeight="1" hidden="1">
      <c r="A146" s="113" t="s">
        <v>45</v>
      </c>
      <c r="B146" s="14" t="s">
        <v>355</v>
      </c>
      <c r="C146" s="14"/>
      <c r="D146" s="36" t="s">
        <v>76</v>
      </c>
      <c r="E146" s="103">
        <f aca="true" t="shared" si="20" ref="E146:G147">E147</f>
        <v>0</v>
      </c>
      <c r="F146" s="134" t="e">
        <f t="shared" si="20"/>
        <v>#REF!</v>
      </c>
      <c r="G146" s="103" t="e">
        <f t="shared" si="20"/>
        <v>#REF!</v>
      </c>
    </row>
    <row r="147" spans="1:7" ht="20.25" customHeight="1" hidden="1">
      <c r="A147" s="113" t="s">
        <v>45</v>
      </c>
      <c r="B147" s="14" t="s">
        <v>355</v>
      </c>
      <c r="C147" s="14" t="s">
        <v>57</v>
      </c>
      <c r="D147" s="37" t="s">
        <v>58</v>
      </c>
      <c r="E147" s="103">
        <f>ВЕД!F163</f>
        <v>0</v>
      </c>
      <c r="F147" s="134" t="e">
        <f t="shared" si="20"/>
        <v>#REF!</v>
      </c>
      <c r="G147" s="103" t="e">
        <f t="shared" si="20"/>
        <v>#REF!</v>
      </c>
    </row>
    <row r="148" spans="1:7" ht="22.5" customHeight="1">
      <c r="A148" s="113" t="s">
        <v>45</v>
      </c>
      <c r="B148" s="14" t="s">
        <v>356</v>
      </c>
      <c r="C148" s="14"/>
      <c r="D148" s="36" t="s">
        <v>163</v>
      </c>
      <c r="E148" s="103">
        <f>E149</f>
        <v>795</v>
      </c>
      <c r="F148" s="134" t="e">
        <f>ВЕД!#REF!</f>
        <v>#REF!</v>
      </c>
      <c r="G148" s="103" t="e">
        <f>ВЕД!#REF!</f>
        <v>#REF!</v>
      </c>
    </row>
    <row r="149" spans="1:7" ht="22.5" customHeight="1">
      <c r="A149" s="113" t="s">
        <v>45</v>
      </c>
      <c r="B149" s="14" t="s">
        <v>357</v>
      </c>
      <c r="C149" s="14"/>
      <c r="D149" s="36" t="s">
        <v>76</v>
      </c>
      <c r="E149" s="103">
        <f>E150</f>
        <v>795</v>
      </c>
      <c r="F149" s="134" t="e">
        <f aca="true" t="shared" si="21" ref="F149:G151">F150</f>
        <v>#REF!</v>
      </c>
      <c r="G149" s="103" t="e">
        <f t="shared" si="21"/>
        <v>#REF!</v>
      </c>
    </row>
    <row r="150" spans="1:7" ht="18" customHeight="1">
      <c r="A150" s="113" t="s">
        <v>45</v>
      </c>
      <c r="B150" s="14" t="s">
        <v>357</v>
      </c>
      <c r="C150" s="14" t="s">
        <v>57</v>
      </c>
      <c r="D150" s="37" t="s">
        <v>58</v>
      </c>
      <c r="E150" s="103">
        <f>ВЕД!F166</f>
        <v>795</v>
      </c>
      <c r="F150" s="134" t="e">
        <f t="shared" si="21"/>
        <v>#REF!</v>
      </c>
      <c r="G150" s="103" t="e">
        <f t="shared" si="21"/>
        <v>#REF!</v>
      </c>
    </row>
    <row r="151" spans="1:7" ht="22.5" customHeight="1" hidden="1">
      <c r="A151" s="113" t="s">
        <v>45</v>
      </c>
      <c r="B151" s="14" t="s">
        <v>358</v>
      </c>
      <c r="C151" s="14"/>
      <c r="D151" s="36" t="s">
        <v>165</v>
      </c>
      <c r="E151" s="103">
        <f>E152</f>
        <v>0</v>
      </c>
      <c r="F151" s="134" t="e">
        <f t="shared" si="21"/>
        <v>#REF!</v>
      </c>
      <c r="G151" s="103" t="e">
        <f t="shared" si="21"/>
        <v>#REF!</v>
      </c>
    </row>
    <row r="152" spans="1:7" ht="22.5" customHeight="1" hidden="1">
      <c r="A152" s="113" t="s">
        <v>45</v>
      </c>
      <c r="B152" s="14" t="s">
        <v>359</v>
      </c>
      <c r="C152" s="14"/>
      <c r="D152" s="36" t="s">
        <v>76</v>
      </c>
      <c r="E152" s="103">
        <f>E153</f>
        <v>0</v>
      </c>
      <c r="F152" s="134" t="e">
        <f>ВЕД!#REF!</f>
        <v>#REF!</v>
      </c>
      <c r="G152" s="103" t="e">
        <f>ВЕД!#REF!</f>
        <v>#REF!</v>
      </c>
    </row>
    <row r="153" spans="1:7" ht="18.75" customHeight="1" hidden="1">
      <c r="A153" s="113" t="s">
        <v>45</v>
      </c>
      <c r="B153" s="14" t="s">
        <v>359</v>
      </c>
      <c r="C153" s="14" t="s">
        <v>57</v>
      </c>
      <c r="D153" s="37" t="s">
        <v>58</v>
      </c>
      <c r="E153" s="103">
        <f>ВЕД!F169</f>
        <v>0</v>
      </c>
      <c r="F153" s="134" t="e">
        <f aca="true" t="shared" si="22" ref="F153:G155">F154</f>
        <v>#REF!</v>
      </c>
      <c r="G153" s="103" t="e">
        <f t="shared" si="22"/>
        <v>#REF!</v>
      </c>
    </row>
    <row r="154" spans="1:7" ht="22.5" customHeight="1" hidden="1">
      <c r="A154" s="113" t="s">
        <v>45</v>
      </c>
      <c r="B154" s="14" t="s">
        <v>360</v>
      </c>
      <c r="C154" s="14"/>
      <c r="D154" s="36" t="s">
        <v>167</v>
      </c>
      <c r="E154" s="103">
        <f>E155</f>
        <v>0</v>
      </c>
      <c r="F154" s="134" t="e">
        <f t="shared" si="22"/>
        <v>#REF!</v>
      </c>
      <c r="G154" s="103" t="e">
        <f t="shared" si="22"/>
        <v>#REF!</v>
      </c>
    </row>
    <row r="155" spans="1:7" ht="26.25" customHeight="1" hidden="1">
      <c r="A155" s="113" t="s">
        <v>45</v>
      </c>
      <c r="B155" s="14" t="s">
        <v>361</v>
      </c>
      <c r="C155" s="14"/>
      <c r="D155" s="36" t="s">
        <v>76</v>
      </c>
      <c r="E155" s="103">
        <f>E156</f>
        <v>0</v>
      </c>
      <c r="F155" s="134" t="e">
        <f t="shared" si="22"/>
        <v>#REF!</v>
      </c>
      <c r="G155" s="103" t="e">
        <f t="shared" si="22"/>
        <v>#REF!</v>
      </c>
    </row>
    <row r="156" spans="1:7" ht="21.75" customHeight="1" hidden="1">
      <c r="A156" s="113" t="s">
        <v>45</v>
      </c>
      <c r="B156" s="14" t="s">
        <v>361</v>
      </c>
      <c r="C156" s="14" t="s">
        <v>57</v>
      </c>
      <c r="D156" s="37" t="s">
        <v>58</v>
      </c>
      <c r="E156" s="103">
        <f>ВЕД!F172</f>
        <v>0</v>
      </c>
      <c r="F156" s="134" t="e">
        <f>ВЕД!#REF!</f>
        <v>#REF!</v>
      </c>
      <c r="G156" s="103" t="e">
        <f>ВЕД!#REF!</f>
        <v>#REF!</v>
      </c>
    </row>
    <row r="157" spans="1:7" ht="22.5" customHeight="1" hidden="1">
      <c r="A157" s="113" t="s">
        <v>45</v>
      </c>
      <c r="B157" s="14" t="s">
        <v>362</v>
      </c>
      <c r="C157" s="14"/>
      <c r="D157" s="36" t="s">
        <v>169</v>
      </c>
      <c r="E157" s="103">
        <f>E158</f>
        <v>0</v>
      </c>
      <c r="F157" s="134" t="e">
        <f aca="true" t="shared" si="23" ref="F157:G159">F158</f>
        <v>#REF!</v>
      </c>
      <c r="G157" s="103" t="e">
        <f t="shared" si="23"/>
        <v>#REF!</v>
      </c>
    </row>
    <row r="158" spans="1:7" ht="24.75" customHeight="1" hidden="1">
      <c r="A158" s="113" t="s">
        <v>45</v>
      </c>
      <c r="B158" s="14" t="s">
        <v>363</v>
      </c>
      <c r="C158" s="14"/>
      <c r="D158" s="36" t="s">
        <v>76</v>
      </c>
      <c r="E158" s="103">
        <f>E159</f>
        <v>0</v>
      </c>
      <c r="F158" s="134" t="e">
        <f t="shared" si="23"/>
        <v>#REF!</v>
      </c>
      <c r="G158" s="103" t="e">
        <f t="shared" si="23"/>
        <v>#REF!</v>
      </c>
    </row>
    <row r="159" spans="1:7" ht="18" customHeight="1" hidden="1">
      <c r="A159" s="113" t="s">
        <v>45</v>
      </c>
      <c r="B159" s="14" t="s">
        <v>363</v>
      </c>
      <c r="C159" s="14" t="s">
        <v>57</v>
      </c>
      <c r="D159" s="37" t="s">
        <v>58</v>
      </c>
      <c r="E159" s="103">
        <f>ВЕД!F175</f>
        <v>0</v>
      </c>
      <c r="F159" s="134" t="e">
        <f t="shared" si="23"/>
        <v>#REF!</v>
      </c>
      <c r="G159" s="103" t="e">
        <f t="shared" si="23"/>
        <v>#REF!</v>
      </c>
    </row>
    <row r="160" spans="1:7" ht="22.5" customHeight="1" hidden="1">
      <c r="A160" s="113" t="s">
        <v>45</v>
      </c>
      <c r="B160" s="14" t="s">
        <v>364</v>
      </c>
      <c r="C160" s="14"/>
      <c r="D160" s="36" t="s">
        <v>5</v>
      </c>
      <c r="E160" s="103">
        <f>E161</f>
        <v>0</v>
      </c>
      <c r="F160" s="134" t="e">
        <f>ВЕД!#REF!</f>
        <v>#REF!</v>
      </c>
      <c r="G160" s="103" t="e">
        <f>ВЕД!#REF!</f>
        <v>#REF!</v>
      </c>
    </row>
    <row r="161" spans="1:7" ht="16.5" customHeight="1" hidden="1">
      <c r="A161" s="113" t="s">
        <v>45</v>
      </c>
      <c r="B161" s="14" t="s">
        <v>365</v>
      </c>
      <c r="C161" s="14"/>
      <c r="D161" s="36" t="s">
        <v>76</v>
      </c>
      <c r="E161" s="103">
        <f>E162</f>
        <v>0</v>
      </c>
      <c r="F161" s="134" t="e">
        <f aca="true" t="shared" si="24" ref="F161:G163">F162</f>
        <v>#REF!</v>
      </c>
      <c r="G161" s="103" t="e">
        <f t="shared" si="24"/>
        <v>#REF!</v>
      </c>
    </row>
    <row r="162" spans="1:7" ht="16.5" customHeight="1" hidden="1">
      <c r="A162" s="113" t="s">
        <v>45</v>
      </c>
      <c r="B162" s="14" t="s">
        <v>365</v>
      </c>
      <c r="C162" s="14" t="s">
        <v>57</v>
      </c>
      <c r="D162" s="37" t="s">
        <v>58</v>
      </c>
      <c r="E162" s="103">
        <f>ВЕД!F178</f>
        <v>0</v>
      </c>
      <c r="F162" s="134" t="e">
        <f t="shared" si="24"/>
        <v>#REF!</v>
      </c>
      <c r="G162" s="103" t="e">
        <f t="shared" si="24"/>
        <v>#REF!</v>
      </c>
    </row>
    <row r="163" spans="1:7" ht="15" customHeight="1" hidden="1">
      <c r="A163" s="113" t="s">
        <v>45</v>
      </c>
      <c r="B163" s="14" t="s">
        <v>366</v>
      </c>
      <c r="C163" s="14"/>
      <c r="D163" s="36" t="s">
        <v>239</v>
      </c>
      <c r="E163" s="103">
        <f>E164</f>
        <v>0</v>
      </c>
      <c r="F163" s="134" t="e">
        <f t="shared" si="24"/>
        <v>#REF!</v>
      </c>
      <c r="G163" s="103" t="e">
        <f t="shared" si="24"/>
        <v>#REF!</v>
      </c>
    </row>
    <row r="164" spans="1:7" ht="22.5" customHeight="1" hidden="1">
      <c r="A164" s="113" t="s">
        <v>45</v>
      </c>
      <c r="B164" s="14" t="s">
        <v>367</v>
      </c>
      <c r="C164" s="14"/>
      <c r="D164" s="36" t="s">
        <v>76</v>
      </c>
      <c r="E164" s="103">
        <f>E165</f>
        <v>0</v>
      </c>
      <c r="F164" s="134" t="e">
        <f>ВЕД!#REF!</f>
        <v>#REF!</v>
      </c>
      <c r="G164" s="103" t="e">
        <f>ВЕД!#REF!</f>
        <v>#REF!</v>
      </c>
    </row>
    <row r="165" spans="1:7" ht="22.5" customHeight="1" hidden="1">
      <c r="A165" s="113" t="s">
        <v>45</v>
      </c>
      <c r="B165" s="14" t="s">
        <v>367</v>
      </c>
      <c r="C165" s="14" t="s">
        <v>57</v>
      </c>
      <c r="D165" s="37" t="s">
        <v>58</v>
      </c>
      <c r="E165" s="103">
        <f>ВЕД!F181</f>
        <v>0</v>
      </c>
      <c r="F165" s="134" t="e">
        <f aca="true" t="shared" si="25" ref="F165:G167">F166</f>
        <v>#REF!</v>
      </c>
      <c r="G165" s="103" t="e">
        <f t="shared" si="25"/>
        <v>#REF!</v>
      </c>
    </row>
    <row r="166" spans="1:7" ht="21.75" customHeight="1" hidden="1">
      <c r="A166" s="113" t="s">
        <v>45</v>
      </c>
      <c r="B166" s="14" t="s">
        <v>368</v>
      </c>
      <c r="C166" s="14"/>
      <c r="D166" s="36" t="s">
        <v>279</v>
      </c>
      <c r="E166" s="103">
        <f>E167</f>
        <v>0</v>
      </c>
      <c r="F166" s="134" t="e">
        <f t="shared" si="25"/>
        <v>#REF!</v>
      </c>
      <c r="G166" s="103" t="e">
        <f t="shared" si="25"/>
        <v>#REF!</v>
      </c>
    </row>
    <row r="167" spans="1:7" ht="12" customHeight="1" hidden="1">
      <c r="A167" s="113" t="s">
        <v>45</v>
      </c>
      <c r="B167" s="14" t="s">
        <v>369</v>
      </c>
      <c r="C167" s="14"/>
      <c r="D167" s="36" t="s">
        <v>76</v>
      </c>
      <c r="E167" s="103">
        <f>E168</f>
        <v>0</v>
      </c>
      <c r="F167" s="134" t="e">
        <f t="shared" si="25"/>
        <v>#REF!</v>
      </c>
      <c r="G167" s="103" t="e">
        <f t="shared" si="25"/>
        <v>#REF!</v>
      </c>
    </row>
    <row r="168" spans="1:7" ht="22.5" customHeight="1" hidden="1">
      <c r="A168" s="113" t="s">
        <v>45</v>
      </c>
      <c r="B168" s="14" t="s">
        <v>369</v>
      </c>
      <c r="C168" s="14" t="s">
        <v>57</v>
      </c>
      <c r="D168" s="37" t="s">
        <v>58</v>
      </c>
      <c r="E168" s="103">
        <f>ВЕД!F184</f>
        <v>0</v>
      </c>
      <c r="F168" s="134" t="e">
        <f>ВЕД!#REF!</f>
        <v>#REF!</v>
      </c>
      <c r="G168" s="103" t="e">
        <f>ВЕД!#REF!</f>
        <v>#REF!</v>
      </c>
    </row>
    <row r="169" spans="1:7" ht="33.75" customHeight="1">
      <c r="A169" s="113" t="s">
        <v>45</v>
      </c>
      <c r="B169" s="14" t="s">
        <v>450</v>
      </c>
      <c r="C169" s="14"/>
      <c r="D169" s="37" t="s">
        <v>95</v>
      </c>
      <c r="E169" s="103">
        <f>E170</f>
        <v>9463</v>
      </c>
      <c r="F169" s="134" t="e">
        <f aca="true" t="shared" si="26" ref="F169:G171">F170</f>
        <v>#REF!</v>
      </c>
      <c r="G169" s="103" t="e">
        <f t="shared" si="26"/>
        <v>#REF!</v>
      </c>
    </row>
    <row r="170" spans="1:7" ht="16.5" customHeight="1">
      <c r="A170" s="113" t="s">
        <v>45</v>
      </c>
      <c r="B170" s="14" t="s">
        <v>451</v>
      </c>
      <c r="C170" s="14"/>
      <c r="D170" s="36" t="s">
        <v>290</v>
      </c>
      <c r="E170" s="103">
        <f>E171+E176</f>
        <v>9463</v>
      </c>
      <c r="F170" s="134" t="e">
        <f t="shared" si="26"/>
        <v>#REF!</v>
      </c>
      <c r="G170" s="103" t="e">
        <f t="shared" si="26"/>
        <v>#REF!</v>
      </c>
    </row>
    <row r="171" spans="1:7" ht="22.5" customHeight="1">
      <c r="A171" s="113" t="s">
        <v>45</v>
      </c>
      <c r="B171" s="14" t="s">
        <v>452</v>
      </c>
      <c r="C171" s="14"/>
      <c r="D171" s="36" t="s">
        <v>111</v>
      </c>
      <c r="E171" s="103">
        <f>E172+E174</f>
        <v>9013</v>
      </c>
      <c r="F171" s="134" t="e">
        <f t="shared" si="26"/>
        <v>#REF!</v>
      </c>
      <c r="G171" s="103" t="e">
        <f t="shared" si="26"/>
        <v>#REF!</v>
      </c>
    </row>
    <row r="172" spans="1:7" ht="22.5" customHeight="1">
      <c r="A172" s="113" t="s">
        <v>45</v>
      </c>
      <c r="B172" s="14" t="s">
        <v>453</v>
      </c>
      <c r="C172" s="14"/>
      <c r="D172" s="36" t="s">
        <v>348</v>
      </c>
      <c r="E172" s="103">
        <f>E173</f>
        <v>9000</v>
      </c>
      <c r="F172" s="134" t="e">
        <f>ВЕД!#REF!</f>
        <v>#REF!</v>
      </c>
      <c r="G172" s="103" t="e">
        <f>ВЕД!#REF!</f>
        <v>#REF!</v>
      </c>
    </row>
    <row r="173" spans="1:7" ht="22.5" customHeight="1">
      <c r="A173" s="113" t="s">
        <v>45</v>
      </c>
      <c r="B173" s="14" t="s">
        <v>453</v>
      </c>
      <c r="C173" s="14" t="s">
        <v>87</v>
      </c>
      <c r="D173" s="36" t="s">
        <v>484</v>
      </c>
      <c r="E173" s="103">
        <f>ВЕД!F189</f>
        <v>9000</v>
      </c>
      <c r="F173" s="134">
        <f>F179</f>
        <v>0</v>
      </c>
      <c r="G173" s="103">
        <f>G179</f>
        <v>0</v>
      </c>
    </row>
    <row r="174" spans="1:7" ht="22.5" customHeight="1">
      <c r="A174" s="14" t="s">
        <v>45</v>
      </c>
      <c r="B174" s="14" t="s">
        <v>534</v>
      </c>
      <c r="C174" s="14"/>
      <c r="D174" s="36" t="s">
        <v>76</v>
      </c>
      <c r="E174" s="103">
        <f>E175</f>
        <v>13</v>
      </c>
      <c r="F174" s="134"/>
      <c r="G174" s="103"/>
    </row>
    <row r="175" spans="1:7" ht="22.5" customHeight="1">
      <c r="A175" s="14" t="s">
        <v>45</v>
      </c>
      <c r="B175" s="14" t="s">
        <v>534</v>
      </c>
      <c r="C175" s="14" t="s">
        <v>64</v>
      </c>
      <c r="D175" s="37" t="s">
        <v>65</v>
      </c>
      <c r="E175" s="103">
        <f>ВЕД!F191</f>
        <v>13</v>
      </c>
      <c r="F175" s="134"/>
      <c r="G175" s="103"/>
    </row>
    <row r="176" spans="1:7" ht="12.75" customHeight="1">
      <c r="A176" s="14" t="s">
        <v>45</v>
      </c>
      <c r="B176" s="14" t="s">
        <v>498</v>
      </c>
      <c r="C176" s="14"/>
      <c r="D176" s="36" t="s">
        <v>524</v>
      </c>
      <c r="E176" s="103">
        <f>E177</f>
        <v>450</v>
      </c>
      <c r="F176" s="134"/>
      <c r="G176" s="103"/>
    </row>
    <row r="177" spans="1:7" ht="22.5" customHeight="1">
      <c r="A177" s="14" t="s">
        <v>45</v>
      </c>
      <c r="B177" s="14" t="s">
        <v>499</v>
      </c>
      <c r="C177" s="14"/>
      <c r="D177" s="36" t="s">
        <v>76</v>
      </c>
      <c r="E177" s="103">
        <f>E178</f>
        <v>450</v>
      </c>
      <c r="F177" s="134"/>
      <c r="G177" s="103"/>
    </row>
    <row r="178" spans="1:7" ht="22.5" customHeight="1">
      <c r="A178" s="14" t="s">
        <v>45</v>
      </c>
      <c r="B178" s="14" t="s">
        <v>499</v>
      </c>
      <c r="C178" s="14" t="s">
        <v>57</v>
      </c>
      <c r="D178" s="37" t="s">
        <v>58</v>
      </c>
      <c r="E178" s="103">
        <f>ВЕД!F194</f>
        <v>450</v>
      </c>
      <c r="F178" s="134"/>
      <c r="G178" s="103"/>
    </row>
    <row r="179" spans="1:7" ht="22.5" customHeight="1">
      <c r="A179" s="113" t="s">
        <v>45</v>
      </c>
      <c r="B179" s="14" t="s">
        <v>370</v>
      </c>
      <c r="C179" s="14"/>
      <c r="D179" s="58" t="s">
        <v>241</v>
      </c>
      <c r="E179" s="103">
        <f>E180+E185</f>
        <v>312.8</v>
      </c>
      <c r="F179" s="134">
        <f>F180</f>
        <v>0</v>
      </c>
      <c r="G179" s="103">
        <f>G180</f>
        <v>0</v>
      </c>
    </row>
    <row r="180" spans="1:7" ht="24" customHeight="1">
      <c r="A180" s="113" t="s">
        <v>45</v>
      </c>
      <c r="B180" s="14" t="s">
        <v>371</v>
      </c>
      <c r="C180" s="14"/>
      <c r="D180" s="36" t="s">
        <v>240</v>
      </c>
      <c r="E180" s="103">
        <f>E181</f>
        <v>312.8</v>
      </c>
      <c r="F180" s="134">
        <f>F181</f>
        <v>0</v>
      </c>
      <c r="G180" s="103">
        <f>G181</f>
        <v>0</v>
      </c>
    </row>
    <row r="181" spans="1:7" ht="15" customHeight="1">
      <c r="A181" s="113" t="s">
        <v>45</v>
      </c>
      <c r="B181" s="14" t="s">
        <v>372</v>
      </c>
      <c r="C181" s="14"/>
      <c r="D181" s="36" t="s">
        <v>290</v>
      </c>
      <c r="E181" s="103">
        <f>E182</f>
        <v>312.8</v>
      </c>
      <c r="F181" s="134">
        <f>1403.7+2700-300-3803.7</f>
        <v>0</v>
      </c>
      <c r="G181" s="103">
        <f>1403.7+2700-300-3803.7</f>
        <v>0</v>
      </c>
    </row>
    <row r="182" spans="1:7" ht="24.75" customHeight="1">
      <c r="A182" s="113" t="s">
        <v>45</v>
      </c>
      <c r="B182" s="14" t="s">
        <v>373</v>
      </c>
      <c r="C182" s="14"/>
      <c r="D182" s="36" t="s">
        <v>248</v>
      </c>
      <c r="E182" s="115">
        <f>E183</f>
        <v>312.8</v>
      </c>
      <c r="F182" s="197" t="e">
        <f aca="true" t="shared" si="27" ref="F182:G184">F183</f>
        <v>#REF!</v>
      </c>
      <c r="G182" s="115" t="e">
        <f t="shared" si="27"/>
        <v>#REF!</v>
      </c>
    </row>
    <row r="183" spans="1:7" ht="18" customHeight="1">
      <c r="A183" s="113" t="s">
        <v>45</v>
      </c>
      <c r="B183" s="14" t="s">
        <v>374</v>
      </c>
      <c r="C183" s="14"/>
      <c r="D183" s="36" t="s">
        <v>76</v>
      </c>
      <c r="E183" s="116">
        <f>E184</f>
        <v>312.8</v>
      </c>
      <c r="F183" s="198" t="e">
        <f t="shared" si="27"/>
        <v>#REF!</v>
      </c>
      <c r="G183" s="116" t="e">
        <f t="shared" si="27"/>
        <v>#REF!</v>
      </c>
    </row>
    <row r="184" spans="1:7" ht="22.5" customHeight="1">
      <c r="A184" s="113" t="s">
        <v>45</v>
      </c>
      <c r="B184" s="14" t="s">
        <v>374</v>
      </c>
      <c r="C184" s="14" t="s">
        <v>57</v>
      </c>
      <c r="D184" s="37" t="s">
        <v>58</v>
      </c>
      <c r="E184" s="116">
        <f>ВЕД!F200</f>
        <v>312.8</v>
      </c>
      <c r="F184" s="198" t="e">
        <f t="shared" si="27"/>
        <v>#REF!</v>
      </c>
      <c r="G184" s="116" t="e">
        <f t="shared" si="27"/>
        <v>#REF!</v>
      </c>
    </row>
    <row r="185" spans="1:7" ht="22.5" customHeight="1" hidden="1">
      <c r="A185" s="113" t="s">
        <v>45</v>
      </c>
      <c r="B185" s="14" t="s">
        <v>375</v>
      </c>
      <c r="C185" s="14"/>
      <c r="D185" s="36" t="s">
        <v>263</v>
      </c>
      <c r="E185" s="115">
        <f>E186</f>
        <v>0</v>
      </c>
      <c r="F185" s="197" t="e">
        <f>ВЕД!#REF!</f>
        <v>#REF!</v>
      </c>
      <c r="G185" s="115" t="e">
        <f>ВЕД!#REF!</f>
        <v>#REF!</v>
      </c>
    </row>
    <row r="186" spans="1:7" ht="17.25" customHeight="1" hidden="1">
      <c r="A186" s="113" t="s">
        <v>45</v>
      </c>
      <c r="B186" s="14" t="s">
        <v>376</v>
      </c>
      <c r="C186" s="14"/>
      <c r="D186" s="36" t="s">
        <v>290</v>
      </c>
      <c r="E186" s="115">
        <f>E187</f>
        <v>0</v>
      </c>
      <c r="F186" s="197" t="e">
        <f>F187</f>
        <v>#REF!</v>
      </c>
      <c r="G186" s="115" t="e">
        <f>G187</f>
        <v>#REF!</v>
      </c>
    </row>
    <row r="187" spans="1:7" ht="16.5" customHeight="1" hidden="1">
      <c r="A187" s="113" t="s">
        <v>45</v>
      </c>
      <c r="B187" s="14" t="s">
        <v>377</v>
      </c>
      <c r="C187" s="14"/>
      <c r="D187" s="48" t="s">
        <v>249</v>
      </c>
      <c r="E187" s="115">
        <f>E188</f>
        <v>0</v>
      </c>
      <c r="F187" s="197" t="e">
        <f>F188</f>
        <v>#REF!</v>
      </c>
      <c r="G187" s="115" t="e">
        <f>G188</f>
        <v>#REF!</v>
      </c>
    </row>
    <row r="188" spans="1:7" ht="16.5" customHeight="1" hidden="1">
      <c r="A188" s="113" t="s">
        <v>45</v>
      </c>
      <c r="B188" s="14" t="s">
        <v>378</v>
      </c>
      <c r="C188" s="14"/>
      <c r="D188" s="36" t="s">
        <v>76</v>
      </c>
      <c r="E188" s="115">
        <f>E189</f>
        <v>0</v>
      </c>
      <c r="F188" s="197" t="e">
        <f>#REF!</f>
        <v>#REF!</v>
      </c>
      <c r="G188" s="115" t="e">
        <f>#REF!</f>
        <v>#REF!</v>
      </c>
    </row>
    <row r="189" spans="1:7" ht="15.75" customHeight="1" hidden="1">
      <c r="A189" s="113" t="s">
        <v>45</v>
      </c>
      <c r="B189" s="14" t="s">
        <v>378</v>
      </c>
      <c r="C189" s="14" t="s">
        <v>57</v>
      </c>
      <c r="D189" s="37" t="s">
        <v>58</v>
      </c>
      <c r="E189" s="104">
        <f>ВЕД!F205</f>
        <v>0</v>
      </c>
      <c r="F189" s="196" t="e">
        <f>F191+F222+F288</f>
        <v>#REF!</v>
      </c>
      <c r="G189" s="104" t="e">
        <f>G191+G222+G288</f>
        <v>#REF!</v>
      </c>
    </row>
    <row r="190" spans="1:7" ht="15.75" customHeight="1">
      <c r="A190" s="110" t="s">
        <v>91</v>
      </c>
      <c r="B190" s="21"/>
      <c r="C190" s="21"/>
      <c r="D190" s="39" t="s">
        <v>93</v>
      </c>
      <c r="E190" s="104">
        <f>E191+E222+E288</f>
        <v>8310.66</v>
      </c>
      <c r="F190" s="196"/>
      <c r="G190" s="104"/>
    </row>
    <row r="191" spans="1:7" ht="12.75">
      <c r="A191" s="110" t="s">
        <v>92</v>
      </c>
      <c r="B191" s="21"/>
      <c r="C191" s="21"/>
      <c r="D191" s="39" t="s">
        <v>94</v>
      </c>
      <c r="E191" s="104">
        <f>E192+E212</f>
        <v>450</v>
      </c>
      <c r="F191" s="196" t="e">
        <f>F192+#REF!</f>
        <v>#REF!</v>
      </c>
      <c r="G191" s="104" t="e">
        <f>G192+#REF!</f>
        <v>#REF!</v>
      </c>
    </row>
    <row r="192" spans="1:7" ht="33.75">
      <c r="A192" s="110" t="s">
        <v>92</v>
      </c>
      <c r="B192" s="21" t="s">
        <v>379</v>
      </c>
      <c r="C192" s="21"/>
      <c r="D192" s="39" t="s">
        <v>242</v>
      </c>
      <c r="E192" s="104">
        <f aca="true" t="shared" si="28" ref="E192:G193">E193</f>
        <v>140</v>
      </c>
      <c r="F192" s="196" t="e">
        <f t="shared" si="28"/>
        <v>#REF!</v>
      </c>
      <c r="G192" s="104" t="e">
        <f t="shared" si="28"/>
        <v>#REF!</v>
      </c>
    </row>
    <row r="193" spans="1:7" ht="12.75">
      <c r="A193" s="113" t="s">
        <v>92</v>
      </c>
      <c r="B193" s="14" t="s">
        <v>380</v>
      </c>
      <c r="C193" s="14"/>
      <c r="D193" s="58" t="s">
        <v>147</v>
      </c>
      <c r="E193" s="103">
        <f t="shared" si="28"/>
        <v>140</v>
      </c>
      <c r="F193" s="134" t="e">
        <f t="shared" si="28"/>
        <v>#REF!</v>
      </c>
      <c r="G193" s="103" t="e">
        <f t="shared" si="28"/>
        <v>#REF!</v>
      </c>
    </row>
    <row r="194" spans="1:7" ht="43.5" customHeight="1">
      <c r="A194" s="113" t="s">
        <v>92</v>
      </c>
      <c r="B194" s="14" t="s">
        <v>381</v>
      </c>
      <c r="C194" s="14"/>
      <c r="D194" s="36" t="s">
        <v>96</v>
      </c>
      <c r="E194" s="103">
        <f>E195</f>
        <v>140</v>
      </c>
      <c r="F194" s="134" t="e">
        <f>F195+F202+#REF!+#REF!</f>
        <v>#REF!</v>
      </c>
      <c r="G194" s="103" t="e">
        <f>G195+G202+#REF!+#REF!</f>
        <v>#REF!</v>
      </c>
    </row>
    <row r="195" spans="1:7" ht="12.75">
      <c r="A195" s="113" t="s">
        <v>92</v>
      </c>
      <c r="B195" s="14" t="s">
        <v>382</v>
      </c>
      <c r="C195" s="14"/>
      <c r="D195" s="36" t="s">
        <v>290</v>
      </c>
      <c r="E195" s="103">
        <f>E196+E199+E203+E206+E209</f>
        <v>140</v>
      </c>
      <c r="F195" s="134" t="e">
        <f>F196+F199</f>
        <v>#REF!</v>
      </c>
      <c r="G195" s="103" t="e">
        <f>G196+G199</f>
        <v>#REF!</v>
      </c>
    </row>
    <row r="196" spans="1:7" ht="33.75" hidden="1">
      <c r="A196" s="113" t="s">
        <v>92</v>
      </c>
      <c r="B196" s="14" t="s">
        <v>383</v>
      </c>
      <c r="C196" s="14"/>
      <c r="D196" s="36" t="s">
        <v>148</v>
      </c>
      <c r="E196" s="103">
        <f aca="true" t="shared" si="29" ref="E196:G197">E197</f>
        <v>0</v>
      </c>
      <c r="F196" s="134" t="e">
        <f t="shared" si="29"/>
        <v>#REF!</v>
      </c>
      <c r="G196" s="103" t="e">
        <f t="shared" si="29"/>
        <v>#REF!</v>
      </c>
    </row>
    <row r="197" spans="1:7" ht="12.75" hidden="1">
      <c r="A197" s="113" t="s">
        <v>92</v>
      </c>
      <c r="B197" s="14" t="s">
        <v>384</v>
      </c>
      <c r="C197" s="14"/>
      <c r="D197" s="36" t="s">
        <v>385</v>
      </c>
      <c r="E197" s="103">
        <f t="shared" si="29"/>
        <v>0</v>
      </c>
      <c r="F197" s="134" t="e">
        <f t="shared" si="29"/>
        <v>#REF!</v>
      </c>
      <c r="G197" s="103" t="e">
        <f t="shared" si="29"/>
        <v>#REF!</v>
      </c>
    </row>
    <row r="198" spans="1:7" ht="22.5" hidden="1">
      <c r="A198" s="113" t="s">
        <v>92</v>
      </c>
      <c r="B198" s="14" t="s">
        <v>384</v>
      </c>
      <c r="C198" s="14" t="s">
        <v>57</v>
      </c>
      <c r="D198" s="37" t="s">
        <v>58</v>
      </c>
      <c r="E198" s="103"/>
      <c r="F198" s="134" t="e">
        <f>ВЕД!#REF!</f>
        <v>#REF!</v>
      </c>
      <c r="G198" s="103" t="e">
        <f>ВЕД!#REF!</f>
        <v>#REF!</v>
      </c>
    </row>
    <row r="199" spans="1:7" ht="33" customHeight="1">
      <c r="A199" s="113" t="s">
        <v>92</v>
      </c>
      <c r="B199" s="14" t="s">
        <v>387</v>
      </c>
      <c r="C199" s="14"/>
      <c r="D199" s="63" t="s">
        <v>264</v>
      </c>
      <c r="E199" s="103">
        <f aca="true" t="shared" si="30" ref="E199:G200">E200</f>
        <v>110</v>
      </c>
      <c r="F199" s="134" t="e">
        <f t="shared" si="30"/>
        <v>#REF!</v>
      </c>
      <c r="G199" s="103" t="e">
        <f t="shared" si="30"/>
        <v>#REF!</v>
      </c>
    </row>
    <row r="200" spans="1:7" ht="20.25" customHeight="1">
      <c r="A200" s="113" t="s">
        <v>92</v>
      </c>
      <c r="B200" s="14" t="s">
        <v>386</v>
      </c>
      <c r="C200" s="14"/>
      <c r="D200" s="36" t="s">
        <v>385</v>
      </c>
      <c r="E200" s="103">
        <f>E201+E202</f>
        <v>110</v>
      </c>
      <c r="F200" s="134" t="e">
        <f t="shared" si="30"/>
        <v>#REF!</v>
      </c>
      <c r="G200" s="103" t="e">
        <f t="shared" si="30"/>
        <v>#REF!</v>
      </c>
    </row>
    <row r="201" spans="1:7" ht="22.5">
      <c r="A201" s="113" t="s">
        <v>92</v>
      </c>
      <c r="B201" s="14" t="s">
        <v>386</v>
      </c>
      <c r="C201" s="14" t="s">
        <v>57</v>
      </c>
      <c r="D201" s="37" t="s">
        <v>58</v>
      </c>
      <c r="E201" s="103">
        <f>ВЕД!F217</f>
        <v>110</v>
      </c>
      <c r="F201" s="134" t="e">
        <f>ВЕД!#REF!</f>
        <v>#REF!</v>
      </c>
      <c r="G201" s="103" t="e">
        <f>ВЕД!#REF!</f>
        <v>#REF!</v>
      </c>
    </row>
    <row r="202" spans="1:7" ht="12.75" hidden="1">
      <c r="A202" s="113" t="s">
        <v>92</v>
      </c>
      <c r="B202" s="14" t="s">
        <v>386</v>
      </c>
      <c r="C202" s="14" t="s">
        <v>64</v>
      </c>
      <c r="D202" s="37" t="s">
        <v>65</v>
      </c>
      <c r="E202" s="103">
        <f>ВЕД!F218</f>
        <v>0</v>
      </c>
      <c r="F202" s="134" t="e">
        <f>F206+F203</f>
        <v>#REF!</v>
      </c>
      <c r="G202" s="103" t="e">
        <f>G206+G203</f>
        <v>#REF!</v>
      </c>
    </row>
    <row r="203" spans="1:7" ht="33.75" hidden="1">
      <c r="A203" s="113" t="s">
        <v>92</v>
      </c>
      <c r="B203" s="14" t="s">
        <v>388</v>
      </c>
      <c r="C203" s="14"/>
      <c r="D203" s="63" t="s">
        <v>280</v>
      </c>
      <c r="E203" s="103">
        <f aca="true" t="shared" si="31" ref="E203:G204">E204</f>
        <v>0</v>
      </c>
      <c r="F203" s="134" t="e">
        <f t="shared" si="31"/>
        <v>#REF!</v>
      </c>
      <c r="G203" s="103" t="e">
        <f t="shared" si="31"/>
        <v>#REF!</v>
      </c>
    </row>
    <row r="204" spans="1:7" ht="12.75" hidden="1">
      <c r="A204" s="113" t="s">
        <v>92</v>
      </c>
      <c r="B204" s="14" t="s">
        <v>389</v>
      </c>
      <c r="C204" s="14"/>
      <c r="D204" s="36" t="s">
        <v>385</v>
      </c>
      <c r="E204" s="103">
        <f t="shared" si="31"/>
        <v>0</v>
      </c>
      <c r="F204" s="134" t="e">
        <f t="shared" si="31"/>
        <v>#REF!</v>
      </c>
      <c r="G204" s="103" t="e">
        <f t="shared" si="31"/>
        <v>#REF!</v>
      </c>
    </row>
    <row r="205" spans="1:7" ht="22.5" hidden="1">
      <c r="A205" s="113" t="s">
        <v>92</v>
      </c>
      <c r="B205" s="14" t="s">
        <v>389</v>
      </c>
      <c r="C205" s="14" t="s">
        <v>57</v>
      </c>
      <c r="D205" s="37" t="s">
        <v>58</v>
      </c>
      <c r="E205" s="103">
        <f>ВЕД!F221</f>
        <v>0</v>
      </c>
      <c r="F205" s="134" t="e">
        <f>ВЕД!#REF!</f>
        <v>#REF!</v>
      </c>
      <c r="G205" s="103" t="e">
        <f>ВЕД!#REF!</f>
        <v>#REF!</v>
      </c>
    </row>
    <row r="206" spans="1:7" ht="17.25" customHeight="1" hidden="1">
      <c r="A206" s="113" t="s">
        <v>92</v>
      </c>
      <c r="B206" s="14" t="s">
        <v>390</v>
      </c>
      <c r="C206" s="14"/>
      <c r="D206" s="36" t="s">
        <v>281</v>
      </c>
      <c r="E206" s="103">
        <f aca="true" t="shared" si="32" ref="E206:G207">E207</f>
        <v>0</v>
      </c>
      <c r="F206" s="134" t="e">
        <f t="shared" si="32"/>
        <v>#REF!</v>
      </c>
      <c r="G206" s="103" t="e">
        <f t="shared" si="32"/>
        <v>#REF!</v>
      </c>
    </row>
    <row r="207" spans="1:7" ht="16.5" customHeight="1" hidden="1">
      <c r="A207" s="113" t="s">
        <v>92</v>
      </c>
      <c r="B207" s="14" t="s">
        <v>391</v>
      </c>
      <c r="C207" s="14"/>
      <c r="D207" s="36" t="s">
        <v>76</v>
      </c>
      <c r="E207" s="103">
        <f>E208</f>
        <v>0</v>
      </c>
      <c r="F207" s="134" t="e">
        <f t="shared" si="32"/>
        <v>#REF!</v>
      </c>
      <c r="G207" s="103" t="e">
        <f t="shared" si="32"/>
        <v>#REF!</v>
      </c>
    </row>
    <row r="208" spans="1:7" ht="12.75" hidden="1">
      <c r="A208" s="113" t="s">
        <v>92</v>
      </c>
      <c r="B208" s="14" t="s">
        <v>391</v>
      </c>
      <c r="C208" s="14" t="s">
        <v>64</v>
      </c>
      <c r="D208" s="37" t="s">
        <v>65</v>
      </c>
      <c r="E208" s="103">
        <f>ВЕД!F224</f>
        <v>0</v>
      </c>
      <c r="F208" s="134" t="e">
        <f>ВЕД!#REF!</f>
        <v>#REF!</v>
      </c>
      <c r="G208" s="103" t="e">
        <f>ВЕД!#REF!</f>
        <v>#REF!</v>
      </c>
    </row>
    <row r="209" spans="1:7" ht="12.75">
      <c r="A209" s="14" t="s">
        <v>92</v>
      </c>
      <c r="B209" s="14" t="s">
        <v>508</v>
      </c>
      <c r="C209" s="14"/>
      <c r="D209" s="36" t="s">
        <v>509</v>
      </c>
      <c r="E209" s="103">
        <f>E210</f>
        <v>30</v>
      </c>
      <c r="F209" s="134"/>
      <c r="G209" s="103"/>
    </row>
    <row r="210" spans="1:7" ht="12.75">
      <c r="A210" s="14" t="s">
        <v>92</v>
      </c>
      <c r="B210" s="14" t="s">
        <v>510</v>
      </c>
      <c r="C210" s="14"/>
      <c r="D210" s="36" t="s">
        <v>76</v>
      </c>
      <c r="E210" s="103">
        <f>E211</f>
        <v>30</v>
      </c>
      <c r="F210" s="134"/>
      <c r="G210" s="103"/>
    </row>
    <row r="211" spans="1:7" ht="22.5">
      <c r="A211" s="14" t="s">
        <v>92</v>
      </c>
      <c r="B211" s="14" t="s">
        <v>510</v>
      </c>
      <c r="C211" s="14" t="s">
        <v>57</v>
      </c>
      <c r="D211" s="37" t="s">
        <v>58</v>
      </c>
      <c r="E211" s="103">
        <f>ВЕД!F227</f>
        <v>30</v>
      </c>
      <c r="F211" s="134"/>
      <c r="G211" s="103"/>
    </row>
    <row r="212" spans="1:7" ht="45">
      <c r="A212" s="21" t="s">
        <v>92</v>
      </c>
      <c r="B212" s="21" t="s">
        <v>526</v>
      </c>
      <c r="C212" s="21"/>
      <c r="D212" s="39" t="s">
        <v>518</v>
      </c>
      <c r="E212" s="104">
        <f>E213</f>
        <v>310</v>
      </c>
      <c r="F212" s="134"/>
      <c r="G212" s="103"/>
    </row>
    <row r="213" spans="1:7" ht="33.75">
      <c r="A213" s="14" t="s">
        <v>92</v>
      </c>
      <c r="B213" s="14" t="s">
        <v>527</v>
      </c>
      <c r="C213" s="14"/>
      <c r="D213" s="58" t="s">
        <v>521</v>
      </c>
      <c r="E213" s="103">
        <f>E214</f>
        <v>310</v>
      </c>
      <c r="F213" s="134"/>
      <c r="G213" s="103"/>
    </row>
    <row r="214" spans="1:7" ht="22.5">
      <c r="A214" s="14" t="s">
        <v>92</v>
      </c>
      <c r="B214" s="14" t="s">
        <v>528</v>
      </c>
      <c r="C214" s="14"/>
      <c r="D214" s="36" t="s">
        <v>519</v>
      </c>
      <c r="E214" s="103">
        <f>E215</f>
        <v>310</v>
      </c>
      <c r="F214" s="134"/>
      <c r="G214" s="103"/>
    </row>
    <row r="215" spans="1:7" ht="12.75">
      <c r="A215" s="14" t="s">
        <v>92</v>
      </c>
      <c r="B215" s="14" t="s">
        <v>529</v>
      </c>
      <c r="C215" s="14"/>
      <c r="D215" s="36" t="s">
        <v>290</v>
      </c>
      <c r="E215" s="103">
        <f>E216+E219</f>
        <v>310</v>
      </c>
      <c r="F215" s="134"/>
      <c r="G215" s="103"/>
    </row>
    <row r="216" spans="1:7" ht="22.5">
      <c r="A216" s="14" t="s">
        <v>92</v>
      </c>
      <c r="B216" s="14" t="s">
        <v>530</v>
      </c>
      <c r="C216" s="14"/>
      <c r="D216" s="58" t="s">
        <v>520</v>
      </c>
      <c r="E216" s="103">
        <f>E217</f>
        <v>280</v>
      </c>
      <c r="F216" s="134"/>
      <c r="G216" s="103"/>
    </row>
    <row r="217" spans="1:7" ht="12.75">
      <c r="A217" s="14" t="s">
        <v>92</v>
      </c>
      <c r="B217" s="14" t="s">
        <v>531</v>
      </c>
      <c r="C217" s="14"/>
      <c r="D217" s="36" t="s">
        <v>76</v>
      </c>
      <c r="E217" s="103">
        <f>E218</f>
        <v>280</v>
      </c>
      <c r="F217" s="134"/>
      <c r="G217" s="103"/>
    </row>
    <row r="218" spans="1:7" ht="22.5">
      <c r="A218" s="14" t="s">
        <v>92</v>
      </c>
      <c r="B218" s="14" t="s">
        <v>531</v>
      </c>
      <c r="C218" s="14" t="s">
        <v>57</v>
      </c>
      <c r="D218" s="37" t="s">
        <v>58</v>
      </c>
      <c r="E218" s="103">
        <f>ВЕД!F234</f>
        <v>280</v>
      </c>
      <c r="F218" s="134"/>
      <c r="G218" s="103"/>
    </row>
    <row r="219" spans="1:7" ht="12.75">
      <c r="A219" s="14" t="s">
        <v>92</v>
      </c>
      <c r="B219" s="14" t="s">
        <v>532</v>
      </c>
      <c r="C219" s="14"/>
      <c r="D219" s="58" t="s">
        <v>522</v>
      </c>
      <c r="E219" s="103">
        <f>E220</f>
        <v>30</v>
      </c>
      <c r="F219" s="134"/>
      <c r="G219" s="103"/>
    </row>
    <row r="220" spans="1:7" ht="12.75">
      <c r="A220" s="14" t="s">
        <v>92</v>
      </c>
      <c r="B220" s="14" t="s">
        <v>533</v>
      </c>
      <c r="C220" s="14"/>
      <c r="D220" s="36" t="s">
        <v>76</v>
      </c>
      <c r="E220" s="103">
        <f>E221</f>
        <v>30</v>
      </c>
      <c r="F220" s="134"/>
      <c r="G220" s="103"/>
    </row>
    <row r="221" spans="1:7" ht="22.5">
      <c r="A221" s="14" t="s">
        <v>92</v>
      </c>
      <c r="B221" s="14" t="s">
        <v>533</v>
      </c>
      <c r="C221" s="14" t="s">
        <v>57</v>
      </c>
      <c r="D221" s="37" t="s">
        <v>58</v>
      </c>
      <c r="E221" s="103">
        <f>ВЕД!F237</f>
        <v>30</v>
      </c>
      <c r="F221" s="134"/>
      <c r="G221" s="103"/>
    </row>
    <row r="222" spans="1:7" ht="12.75">
      <c r="A222" s="110" t="s">
        <v>97</v>
      </c>
      <c r="B222" s="21"/>
      <c r="C222" s="21"/>
      <c r="D222" s="39" t="s">
        <v>98</v>
      </c>
      <c r="E222" s="104">
        <f>E223+E230+E241+E267+E280</f>
        <v>1650</v>
      </c>
      <c r="F222" s="196" t="e">
        <f>F223+F230+F241+F267+F280</f>
        <v>#REF!</v>
      </c>
      <c r="G222" s="104" t="e">
        <f>G223+G230+G241+G267+G280</f>
        <v>#REF!</v>
      </c>
    </row>
    <row r="223" spans="1:7" ht="33.75" hidden="1">
      <c r="A223" s="110" t="s">
        <v>97</v>
      </c>
      <c r="B223" s="21" t="s">
        <v>379</v>
      </c>
      <c r="C223" s="21"/>
      <c r="D223" s="39" t="s">
        <v>242</v>
      </c>
      <c r="E223" s="104">
        <f aca="true" t="shared" si="33" ref="E223:E228">E224</f>
        <v>0</v>
      </c>
      <c r="F223" s="196" t="e">
        <f>F224+#REF!</f>
        <v>#REF!</v>
      </c>
      <c r="G223" s="104" t="e">
        <f>G224+#REF!</f>
        <v>#REF!</v>
      </c>
    </row>
    <row r="224" spans="1:7" ht="22.5" hidden="1">
      <c r="A224" s="113" t="s">
        <v>97</v>
      </c>
      <c r="B224" s="14" t="s">
        <v>392</v>
      </c>
      <c r="C224" s="14"/>
      <c r="D224" s="58" t="s">
        <v>154</v>
      </c>
      <c r="E224" s="104">
        <f t="shared" si="33"/>
        <v>0</v>
      </c>
      <c r="F224" s="196" t="e">
        <f aca="true" t="shared" si="34" ref="F224:G228">F225</f>
        <v>#REF!</v>
      </c>
      <c r="G224" s="104" t="e">
        <f t="shared" si="34"/>
        <v>#REF!</v>
      </c>
    </row>
    <row r="225" spans="1:7" ht="22.5" hidden="1">
      <c r="A225" s="113" t="s">
        <v>97</v>
      </c>
      <c r="B225" s="14" t="s">
        <v>393</v>
      </c>
      <c r="C225" s="14"/>
      <c r="D225" s="37" t="s">
        <v>115</v>
      </c>
      <c r="E225" s="104">
        <f t="shared" si="33"/>
        <v>0</v>
      </c>
      <c r="F225" s="196" t="e">
        <f t="shared" si="34"/>
        <v>#REF!</v>
      </c>
      <c r="G225" s="104" t="e">
        <f t="shared" si="34"/>
        <v>#REF!</v>
      </c>
    </row>
    <row r="226" spans="1:7" ht="12.75" hidden="1">
      <c r="A226" s="113" t="s">
        <v>97</v>
      </c>
      <c r="B226" s="14" t="s">
        <v>394</v>
      </c>
      <c r="C226" s="14"/>
      <c r="D226" s="36" t="s">
        <v>290</v>
      </c>
      <c r="E226" s="104">
        <f t="shared" si="33"/>
        <v>0</v>
      </c>
      <c r="F226" s="196" t="e">
        <f t="shared" si="34"/>
        <v>#REF!</v>
      </c>
      <c r="G226" s="104" t="e">
        <f t="shared" si="34"/>
        <v>#REF!</v>
      </c>
    </row>
    <row r="227" spans="1:7" ht="22.5" hidden="1">
      <c r="A227" s="113" t="s">
        <v>97</v>
      </c>
      <c r="B227" s="14" t="s">
        <v>395</v>
      </c>
      <c r="C227" s="14"/>
      <c r="D227" s="36" t="s">
        <v>273</v>
      </c>
      <c r="E227" s="104">
        <f t="shared" si="33"/>
        <v>0</v>
      </c>
      <c r="F227" s="196" t="e">
        <f t="shared" si="34"/>
        <v>#REF!</v>
      </c>
      <c r="G227" s="104" t="e">
        <f t="shared" si="34"/>
        <v>#REF!</v>
      </c>
    </row>
    <row r="228" spans="1:7" ht="12.75" hidden="1">
      <c r="A228" s="113" t="s">
        <v>97</v>
      </c>
      <c r="B228" s="14" t="s">
        <v>396</v>
      </c>
      <c r="C228" s="14"/>
      <c r="D228" s="36" t="s">
        <v>76</v>
      </c>
      <c r="E228" s="104">
        <f t="shared" si="33"/>
        <v>0</v>
      </c>
      <c r="F228" s="196" t="e">
        <f t="shared" si="34"/>
        <v>#REF!</v>
      </c>
      <c r="G228" s="104" t="e">
        <f t="shared" si="34"/>
        <v>#REF!</v>
      </c>
    </row>
    <row r="229" spans="1:7" ht="19.5" customHeight="1" hidden="1">
      <c r="A229" s="113" t="s">
        <v>97</v>
      </c>
      <c r="B229" s="14" t="s">
        <v>396</v>
      </c>
      <c r="C229" s="14" t="s">
        <v>57</v>
      </c>
      <c r="D229" s="37" t="s">
        <v>58</v>
      </c>
      <c r="E229" s="104">
        <f>ВЕД!F245</f>
        <v>0</v>
      </c>
      <c r="F229" s="196" t="e">
        <f>#REF!</f>
        <v>#REF!</v>
      </c>
      <c r="G229" s="104" t="e">
        <f>#REF!</f>
        <v>#REF!</v>
      </c>
    </row>
    <row r="230" spans="1:7" ht="22.5" hidden="1">
      <c r="A230" s="110" t="s">
        <v>97</v>
      </c>
      <c r="B230" s="21" t="s">
        <v>292</v>
      </c>
      <c r="C230" s="21"/>
      <c r="D230" s="39" t="s">
        <v>109</v>
      </c>
      <c r="E230" s="104">
        <f>E231</f>
        <v>0</v>
      </c>
      <c r="F230" s="196" t="e">
        <f>F231</f>
        <v>#REF!</v>
      </c>
      <c r="G230" s="104" t="e">
        <f>G231</f>
        <v>#REF!</v>
      </c>
    </row>
    <row r="231" spans="1:7" ht="22.5" hidden="1">
      <c r="A231" s="113" t="s">
        <v>97</v>
      </c>
      <c r="B231" s="14" t="s">
        <v>397</v>
      </c>
      <c r="C231" s="14"/>
      <c r="D231" s="58" t="s">
        <v>112</v>
      </c>
      <c r="E231" s="104">
        <f>E232</f>
        <v>0</v>
      </c>
      <c r="F231" s="196" t="e">
        <f>F232+#REF!</f>
        <v>#REF!</v>
      </c>
      <c r="G231" s="104" t="e">
        <f>G232+#REF!</f>
        <v>#REF!</v>
      </c>
    </row>
    <row r="232" spans="1:7" ht="12.75" hidden="1">
      <c r="A232" s="113" t="s">
        <v>97</v>
      </c>
      <c r="B232" s="14" t="s">
        <v>398</v>
      </c>
      <c r="C232" s="14"/>
      <c r="D232" s="36" t="s">
        <v>173</v>
      </c>
      <c r="E232" s="104">
        <f>E233</f>
        <v>0</v>
      </c>
      <c r="F232" s="196" t="e">
        <f>F233+#REF!</f>
        <v>#REF!</v>
      </c>
      <c r="G232" s="104" t="e">
        <f>G233+#REF!</f>
        <v>#REF!</v>
      </c>
    </row>
    <row r="233" spans="1:7" ht="12.75" hidden="1">
      <c r="A233" s="113" t="s">
        <v>97</v>
      </c>
      <c r="B233" s="144" t="s">
        <v>399</v>
      </c>
      <c r="C233" s="14"/>
      <c r="D233" s="36" t="s">
        <v>290</v>
      </c>
      <c r="E233" s="104">
        <f>E234+E238</f>
        <v>0</v>
      </c>
      <c r="F233" s="196" t="e">
        <f>F234</f>
        <v>#REF!</v>
      </c>
      <c r="G233" s="104" t="e">
        <f>G234</f>
        <v>#REF!</v>
      </c>
    </row>
    <row r="234" spans="1:7" ht="22.5" hidden="1">
      <c r="A234" s="113" t="s">
        <v>97</v>
      </c>
      <c r="B234" s="14" t="s">
        <v>400</v>
      </c>
      <c r="C234" s="14"/>
      <c r="D234" s="36" t="s">
        <v>171</v>
      </c>
      <c r="E234" s="104">
        <f>E235</f>
        <v>0</v>
      </c>
      <c r="F234" s="196" t="e">
        <f>F235+F238</f>
        <v>#REF!</v>
      </c>
      <c r="G234" s="104" t="e">
        <f>G235+G238</f>
        <v>#REF!</v>
      </c>
    </row>
    <row r="235" spans="1:7" ht="18" customHeight="1" hidden="1">
      <c r="A235" s="113" t="s">
        <v>97</v>
      </c>
      <c r="B235" s="144" t="s">
        <v>401</v>
      </c>
      <c r="C235" s="14"/>
      <c r="D235" s="36" t="s">
        <v>76</v>
      </c>
      <c r="E235" s="104">
        <f>E236+E237</f>
        <v>0</v>
      </c>
      <c r="F235" s="196" t="e">
        <f>F236</f>
        <v>#REF!</v>
      </c>
      <c r="G235" s="104" t="e">
        <f>G236</f>
        <v>#REF!</v>
      </c>
    </row>
    <row r="236" spans="1:7" ht="17.25" customHeight="1" hidden="1">
      <c r="A236" s="113" t="s">
        <v>97</v>
      </c>
      <c r="B236" s="14" t="s">
        <v>401</v>
      </c>
      <c r="C236" s="14" t="s">
        <v>57</v>
      </c>
      <c r="D236" s="37" t="s">
        <v>58</v>
      </c>
      <c r="E236" s="104">
        <f>ВЕД!F252</f>
        <v>0</v>
      </c>
      <c r="F236" s="196" t="e">
        <f>F237</f>
        <v>#REF!</v>
      </c>
      <c r="G236" s="104" t="e">
        <f>G237</f>
        <v>#REF!</v>
      </c>
    </row>
    <row r="237" spans="1:7" ht="12.75" hidden="1">
      <c r="A237" s="113" t="s">
        <v>97</v>
      </c>
      <c r="B237" s="14" t="s">
        <v>401</v>
      </c>
      <c r="C237" s="14" t="s">
        <v>87</v>
      </c>
      <c r="D237" s="36" t="s">
        <v>88</v>
      </c>
      <c r="E237" s="104">
        <f>ВЕД!F253</f>
        <v>0</v>
      </c>
      <c r="F237" s="196" t="e">
        <f>ВЕД!#REF!</f>
        <v>#REF!</v>
      </c>
      <c r="G237" s="104" t="e">
        <f>ВЕД!#REF!</f>
        <v>#REF!</v>
      </c>
    </row>
    <row r="238" spans="1:7" ht="33.75" hidden="1">
      <c r="A238" s="113" t="s">
        <v>97</v>
      </c>
      <c r="B238" s="14" t="s">
        <v>403</v>
      </c>
      <c r="C238" s="14"/>
      <c r="D238" s="36" t="s">
        <v>402</v>
      </c>
      <c r="E238" s="104">
        <f aca="true" t="shared" si="35" ref="E238:G239">E239</f>
        <v>0</v>
      </c>
      <c r="F238" s="196" t="e">
        <f t="shared" si="35"/>
        <v>#REF!</v>
      </c>
      <c r="G238" s="104" t="e">
        <f t="shared" si="35"/>
        <v>#REF!</v>
      </c>
    </row>
    <row r="239" spans="1:7" ht="12.75" hidden="1">
      <c r="A239" s="113" t="s">
        <v>97</v>
      </c>
      <c r="B239" s="144" t="s">
        <v>404</v>
      </c>
      <c r="C239" s="14"/>
      <c r="D239" s="36" t="s">
        <v>76</v>
      </c>
      <c r="E239" s="104">
        <f t="shared" si="35"/>
        <v>0</v>
      </c>
      <c r="F239" s="196" t="e">
        <f t="shared" si="35"/>
        <v>#REF!</v>
      </c>
      <c r="G239" s="104" t="e">
        <f t="shared" si="35"/>
        <v>#REF!</v>
      </c>
    </row>
    <row r="240" spans="1:7" ht="22.5" hidden="1">
      <c r="A240" s="113" t="s">
        <v>97</v>
      </c>
      <c r="B240" s="14" t="s">
        <v>403</v>
      </c>
      <c r="C240" s="14" t="s">
        <v>57</v>
      </c>
      <c r="D240" s="37" t="s">
        <v>58</v>
      </c>
      <c r="E240" s="104">
        <f>ВЕД!F256</f>
        <v>0</v>
      </c>
      <c r="F240" s="196" t="e">
        <f>ВЕД!#REF!</f>
        <v>#REF!</v>
      </c>
      <c r="G240" s="104" t="e">
        <f>ВЕД!#REF!</f>
        <v>#REF!</v>
      </c>
    </row>
    <row r="241" spans="1:7" ht="22.5">
      <c r="A241" s="110" t="s">
        <v>97</v>
      </c>
      <c r="B241" s="21" t="s">
        <v>405</v>
      </c>
      <c r="C241" s="21"/>
      <c r="D241" s="39" t="s">
        <v>243</v>
      </c>
      <c r="E241" s="104">
        <f aca="true" t="shared" si="36" ref="E241:G246">E242</f>
        <v>1350</v>
      </c>
      <c r="F241" s="196" t="e">
        <f t="shared" si="36"/>
        <v>#REF!</v>
      </c>
      <c r="G241" s="104" t="e">
        <f t="shared" si="36"/>
        <v>#REF!</v>
      </c>
    </row>
    <row r="242" spans="1:7" ht="12.75">
      <c r="A242" s="113" t="s">
        <v>97</v>
      </c>
      <c r="B242" s="14" t="s">
        <v>406</v>
      </c>
      <c r="C242" s="14"/>
      <c r="D242" s="58" t="s">
        <v>190</v>
      </c>
      <c r="E242" s="103">
        <f>E243+E251+E262</f>
        <v>1350</v>
      </c>
      <c r="F242" s="134" t="e">
        <f t="shared" si="36"/>
        <v>#REF!</v>
      </c>
      <c r="G242" s="103" t="e">
        <f t="shared" si="36"/>
        <v>#REF!</v>
      </c>
    </row>
    <row r="243" spans="1:7" ht="22.5">
      <c r="A243" s="113" t="s">
        <v>97</v>
      </c>
      <c r="B243" s="14" t="s">
        <v>407</v>
      </c>
      <c r="C243" s="14"/>
      <c r="D243" s="36" t="s">
        <v>261</v>
      </c>
      <c r="E243" s="103">
        <f>E244</f>
        <v>1350</v>
      </c>
      <c r="F243" s="134" t="e">
        <f>F244+F253+F266</f>
        <v>#REF!</v>
      </c>
      <c r="G243" s="103" t="e">
        <f>G244+G253+G266</f>
        <v>#REF!</v>
      </c>
    </row>
    <row r="244" spans="1:7" ht="12.75">
      <c r="A244" s="113" t="s">
        <v>97</v>
      </c>
      <c r="B244" s="14" t="s">
        <v>408</v>
      </c>
      <c r="C244" s="14"/>
      <c r="D244" s="36" t="s">
        <v>290</v>
      </c>
      <c r="E244" s="103">
        <f>E245+E248</f>
        <v>1350</v>
      </c>
      <c r="F244" s="134" t="e">
        <f t="shared" si="36"/>
        <v>#REF!</v>
      </c>
      <c r="G244" s="103" t="e">
        <f t="shared" si="36"/>
        <v>#REF!</v>
      </c>
    </row>
    <row r="245" spans="1:7" ht="22.5">
      <c r="A245" s="113" t="s">
        <v>97</v>
      </c>
      <c r="B245" s="14" t="s">
        <v>409</v>
      </c>
      <c r="C245" s="14"/>
      <c r="D245" s="146" t="s">
        <v>247</v>
      </c>
      <c r="E245" s="103">
        <f>E246</f>
        <v>150</v>
      </c>
      <c r="F245" s="134" t="e">
        <f t="shared" si="36"/>
        <v>#REF!</v>
      </c>
      <c r="G245" s="103" t="e">
        <f t="shared" si="36"/>
        <v>#REF!</v>
      </c>
    </row>
    <row r="246" spans="1:7" ht="15" customHeight="1">
      <c r="A246" s="113" t="s">
        <v>97</v>
      </c>
      <c r="B246" s="14" t="s">
        <v>410</v>
      </c>
      <c r="C246" s="14"/>
      <c r="D246" s="36" t="s">
        <v>76</v>
      </c>
      <c r="E246" s="103">
        <f>E247</f>
        <v>150</v>
      </c>
      <c r="F246" s="134" t="e">
        <f t="shared" si="36"/>
        <v>#REF!</v>
      </c>
      <c r="G246" s="103" t="e">
        <f t="shared" si="36"/>
        <v>#REF!</v>
      </c>
    </row>
    <row r="247" spans="1:7" ht="16.5" customHeight="1">
      <c r="A247" s="113" t="s">
        <v>97</v>
      </c>
      <c r="B247" s="14" t="s">
        <v>410</v>
      </c>
      <c r="C247" s="14" t="s">
        <v>57</v>
      </c>
      <c r="D247" s="37" t="s">
        <v>58</v>
      </c>
      <c r="E247" s="103">
        <f>ВЕД!F263</f>
        <v>150</v>
      </c>
      <c r="F247" s="134" t="e">
        <f>F252+F251</f>
        <v>#REF!</v>
      </c>
      <c r="G247" s="103" t="e">
        <f>G252+G251</f>
        <v>#REF!</v>
      </c>
    </row>
    <row r="248" spans="1:7" ht="24.75" customHeight="1">
      <c r="A248" s="14" t="s">
        <v>97</v>
      </c>
      <c r="B248" s="14" t="s">
        <v>535</v>
      </c>
      <c r="C248" s="14"/>
      <c r="D248" s="58" t="s">
        <v>536</v>
      </c>
      <c r="E248" s="103">
        <f>E249</f>
        <v>1200</v>
      </c>
      <c r="F248" s="134"/>
      <c r="G248" s="103"/>
    </row>
    <row r="249" spans="1:7" ht="16.5" customHeight="1">
      <c r="A249" s="14" t="s">
        <v>97</v>
      </c>
      <c r="B249" s="14" t="s">
        <v>537</v>
      </c>
      <c r="C249" s="14"/>
      <c r="D249" s="36" t="s">
        <v>76</v>
      </c>
      <c r="E249" s="103">
        <f>E250</f>
        <v>1200</v>
      </c>
      <c r="F249" s="134"/>
      <c r="G249" s="103"/>
    </row>
    <row r="250" spans="1:7" ht="16.5" customHeight="1">
      <c r="A250" s="14" t="s">
        <v>97</v>
      </c>
      <c r="B250" s="14" t="s">
        <v>537</v>
      </c>
      <c r="C250" s="14" t="s">
        <v>57</v>
      </c>
      <c r="D250" s="37" t="s">
        <v>58</v>
      </c>
      <c r="E250" s="103">
        <f>ВЕД!F266</f>
        <v>1200</v>
      </c>
      <c r="F250" s="134"/>
      <c r="G250" s="103"/>
    </row>
    <row r="251" spans="1:7" ht="16.5" customHeight="1">
      <c r="A251" s="113" t="s">
        <v>97</v>
      </c>
      <c r="B251" s="14" t="s">
        <v>411</v>
      </c>
      <c r="C251" s="14"/>
      <c r="D251" s="146" t="s">
        <v>262</v>
      </c>
      <c r="E251" s="103">
        <f>E252</f>
        <v>0</v>
      </c>
      <c r="F251" s="134">
        <v>2300</v>
      </c>
      <c r="G251" s="103">
        <v>2300</v>
      </c>
    </row>
    <row r="252" spans="1:7" ht="12.75">
      <c r="A252" s="113" t="s">
        <v>97</v>
      </c>
      <c r="B252" s="14" t="s">
        <v>412</v>
      </c>
      <c r="C252" s="14"/>
      <c r="D252" s="36" t="s">
        <v>290</v>
      </c>
      <c r="E252" s="103">
        <f>E253+E256+E259</f>
        <v>0</v>
      </c>
      <c r="F252" s="134" t="e">
        <f>ВЕД!#REF!</f>
        <v>#REF!</v>
      </c>
      <c r="G252" s="103" t="e">
        <f>ВЕД!#REF!</f>
        <v>#REF!</v>
      </c>
    </row>
    <row r="253" spans="1:7" ht="12.75">
      <c r="A253" s="113" t="s">
        <v>97</v>
      </c>
      <c r="B253" s="14" t="s">
        <v>413</v>
      </c>
      <c r="C253" s="14"/>
      <c r="D253" s="60" t="s">
        <v>485</v>
      </c>
      <c r="E253" s="103">
        <f>E254</f>
        <v>0</v>
      </c>
      <c r="F253" s="134" t="e">
        <f>F254+F258+F262</f>
        <v>#REF!</v>
      </c>
      <c r="G253" s="103" t="e">
        <f>G254+G258+G262</f>
        <v>#REF!</v>
      </c>
    </row>
    <row r="254" spans="1:7" ht="12.75">
      <c r="A254" s="113" t="s">
        <v>97</v>
      </c>
      <c r="B254" s="14" t="s">
        <v>489</v>
      </c>
      <c r="C254" s="14"/>
      <c r="D254" s="36" t="s">
        <v>348</v>
      </c>
      <c r="E254" s="103">
        <f aca="true" t="shared" si="37" ref="E254:G256">E255</f>
        <v>0</v>
      </c>
      <c r="F254" s="134" t="e">
        <f t="shared" si="37"/>
        <v>#REF!</v>
      </c>
      <c r="G254" s="103" t="e">
        <f t="shared" si="37"/>
        <v>#REF!</v>
      </c>
    </row>
    <row r="255" spans="1:7" ht="21.75" customHeight="1">
      <c r="A255" s="113" t="s">
        <v>97</v>
      </c>
      <c r="B255" s="14" t="s">
        <v>489</v>
      </c>
      <c r="C255" s="14" t="s">
        <v>87</v>
      </c>
      <c r="D255" s="36" t="s">
        <v>484</v>
      </c>
      <c r="E255" s="103">
        <f>ВЕД!F271</f>
        <v>0</v>
      </c>
      <c r="F255" s="134" t="e">
        <f t="shared" si="37"/>
        <v>#REF!</v>
      </c>
      <c r="G255" s="103" t="e">
        <f t="shared" si="37"/>
        <v>#REF!</v>
      </c>
    </row>
    <row r="256" spans="1:7" ht="22.5" hidden="1">
      <c r="A256" s="113" t="s">
        <v>97</v>
      </c>
      <c r="B256" s="14" t="s">
        <v>414</v>
      </c>
      <c r="C256" s="14"/>
      <c r="D256" s="36" t="s">
        <v>270</v>
      </c>
      <c r="E256" s="103">
        <f>E257</f>
        <v>0</v>
      </c>
      <c r="F256" s="134" t="e">
        <f t="shared" si="37"/>
        <v>#REF!</v>
      </c>
      <c r="G256" s="103" t="e">
        <f t="shared" si="37"/>
        <v>#REF!</v>
      </c>
    </row>
    <row r="257" spans="1:7" ht="12.75" hidden="1">
      <c r="A257" s="113" t="s">
        <v>97</v>
      </c>
      <c r="B257" s="14" t="s">
        <v>415</v>
      </c>
      <c r="C257" s="14"/>
      <c r="D257" s="36" t="s">
        <v>76</v>
      </c>
      <c r="E257" s="103">
        <f>E258</f>
        <v>0</v>
      </c>
      <c r="F257" s="134" t="e">
        <f>ВЕД!#REF!</f>
        <v>#REF!</v>
      </c>
      <c r="G257" s="103" t="e">
        <f>ВЕД!#REF!</f>
        <v>#REF!</v>
      </c>
    </row>
    <row r="258" spans="1:7" ht="22.5" hidden="1">
      <c r="A258" s="113" t="s">
        <v>97</v>
      </c>
      <c r="B258" s="14" t="s">
        <v>415</v>
      </c>
      <c r="C258" s="14" t="s">
        <v>57</v>
      </c>
      <c r="D258" s="37" t="s">
        <v>58</v>
      </c>
      <c r="E258" s="103">
        <f>ВЕД!F274</f>
        <v>0</v>
      </c>
      <c r="F258" s="134" t="e">
        <f aca="true" t="shared" si="38" ref="E258:G260">F259</f>
        <v>#REF!</v>
      </c>
      <c r="G258" s="103" t="e">
        <f t="shared" si="38"/>
        <v>#REF!</v>
      </c>
    </row>
    <row r="259" spans="1:7" ht="22.5" hidden="1">
      <c r="A259" s="113" t="s">
        <v>97</v>
      </c>
      <c r="B259" s="14" t="s">
        <v>416</v>
      </c>
      <c r="C259" s="14"/>
      <c r="D259" s="36" t="s">
        <v>271</v>
      </c>
      <c r="E259" s="103">
        <f t="shared" si="38"/>
        <v>0</v>
      </c>
      <c r="F259" s="134" t="e">
        <f t="shared" si="38"/>
        <v>#REF!</v>
      </c>
      <c r="G259" s="103" t="e">
        <f t="shared" si="38"/>
        <v>#REF!</v>
      </c>
    </row>
    <row r="260" spans="1:7" ht="18" customHeight="1" hidden="1">
      <c r="A260" s="113" t="s">
        <v>97</v>
      </c>
      <c r="B260" s="14" t="s">
        <v>417</v>
      </c>
      <c r="C260" s="14"/>
      <c r="D260" s="36" t="s">
        <v>76</v>
      </c>
      <c r="E260" s="103">
        <f t="shared" si="38"/>
        <v>0</v>
      </c>
      <c r="F260" s="134" t="e">
        <f t="shared" si="38"/>
        <v>#REF!</v>
      </c>
      <c r="G260" s="103" t="e">
        <f t="shared" si="38"/>
        <v>#REF!</v>
      </c>
    </row>
    <row r="261" spans="1:7" ht="12.75" hidden="1">
      <c r="A261" s="113" t="s">
        <v>97</v>
      </c>
      <c r="B261" s="14" t="s">
        <v>417</v>
      </c>
      <c r="C261" s="14" t="s">
        <v>87</v>
      </c>
      <c r="D261" s="36" t="s">
        <v>88</v>
      </c>
      <c r="E261" s="103">
        <f>ВЕД!F277</f>
        <v>0</v>
      </c>
      <c r="F261" s="134" t="e">
        <f>ВЕД!#REF!</f>
        <v>#REF!</v>
      </c>
      <c r="G261" s="103" t="e">
        <f>ВЕД!#REF!</f>
        <v>#REF!</v>
      </c>
    </row>
    <row r="262" spans="1:7" ht="22.5" hidden="1">
      <c r="A262" s="113" t="s">
        <v>97</v>
      </c>
      <c r="B262" s="14" t="s">
        <v>418</v>
      </c>
      <c r="C262" s="14"/>
      <c r="D262" s="36" t="s">
        <v>114</v>
      </c>
      <c r="E262" s="103">
        <f aca="true" t="shared" si="39" ref="E262:G264">E263</f>
        <v>0</v>
      </c>
      <c r="F262" s="134" t="e">
        <f t="shared" si="39"/>
        <v>#REF!</v>
      </c>
      <c r="G262" s="103" t="e">
        <f t="shared" si="39"/>
        <v>#REF!</v>
      </c>
    </row>
    <row r="263" spans="1:7" ht="12.75" hidden="1">
      <c r="A263" s="113" t="s">
        <v>97</v>
      </c>
      <c r="B263" s="14" t="s">
        <v>419</v>
      </c>
      <c r="C263" s="14"/>
      <c r="D263" s="36" t="s">
        <v>290</v>
      </c>
      <c r="E263" s="103">
        <f>E264</f>
        <v>0</v>
      </c>
      <c r="F263" s="134" t="e">
        <f t="shared" si="39"/>
        <v>#REF!</v>
      </c>
      <c r="G263" s="103" t="e">
        <f t="shared" si="39"/>
        <v>#REF!</v>
      </c>
    </row>
    <row r="264" spans="1:7" ht="22.5" hidden="1">
      <c r="A264" s="113" t="s">
        <v>97</v>
      </c>
      <c r="B264" s="14" t="s">
        <v>420</v>
      </c>
      <c r="C264" s="14"/>
      <c r="D264" s="36" t="s">
        <v>284</v>
      </c>
      <c r="E264" s="103">
        <f>E265</f>
        <v>0</v>
      </c>
      <c r="F264" s="134" t="e">
        <f t="shared" si="39"/>
        <v>#REF!</v>
      </c>
      <c r="G264" s="103" t="e">
        <f t="shared" si="39"/>
        <v>#REF!</v>
      </c>
    </row>
    <row r="265" spans="1:7" ht="12.75" hidden="1">
      <c r="A265" s="113" t="s">
        <v>97</v>
      </c>
      <c r="B265" s="14" t="s">
        <v>421</v>
      </c>
      <c r="C265" s="14"/>
      <c r="D265" s="36" t="s">
        <v>76</v>
      </c>
      <c r="E265" s="103">
        <f>E266</f>
        <v>0</v>
      </c>
      <c r="F265" s="134" t="e">
        <f>ВЕД!#REF!</f>
        <v>#REF!</v>
      </c>
      <c r="G265" s="103" t="e">
        <f>ВЕД!#REF!</f>
        <v>#REF!</v>
      </c>
    </row>
    <row r="266" spans="1:7" ht="22.5" hidden="1">
      <c r="A266" s="113" t="s">
        <v>97</v>
      </c>
      <c r="B266" s="14" t="s">
        <v>421</v>
      </c>
      <c r="C266" s="14" t="s">
        <v>57</v>
      </c>
      <c r="D266" s="37" t="s">
        <v>58</v>
      </c>
      <c r="E266" s="103">
        <f>ВЕД!F282</f>
        <v>0</v>
      </c>
      <c r="F266" s="134" t="e">
        <f>#REF!</f>
        <v>#REF!</v>
      </c>
      <c r="G266" s="103" t="e">
        <f>#REF!</f>
        <v>#REF!</v>
      </c>
    </row>
    <row r="267" spans="1:7" ht="33.75">
      <c r="A267" s="110" t="s">
        <v>97</v>
      </c>
      <c r="B267" s="21" t="s">
        <v>422</v>
      </c>
      <c r="C267" s="21"/>
      <c r="D267" s="39" t="s">
        <v>195</v>
      </c>
      <c r="E267" s="104">
        <f aca="true" t="shared" si="40" ref="E267:G273">E268</f>
        <v>300</v>
      </c>
      <c r="F267" s="196" t="e">
        <f t="shared" si="40"/>
        <v>#REF!</v>
      </c>
      <c r="G267" s="104" t="e">
        <f t="shared" si="40"/>
        <v>#REF!</v>
      </c>
    </row>
    <row r="268" spans="1:7" ht="12.75">
      <c r="A268" s="113" t="s">
        <v>97</v>
      </c>
      <c r="B268" s="14" t="s">
        <v>423</v>
      </c>
      <c r="C268" s="14"/>
      <c r="D268" s="58" t="s">
        <v>196</v>
      </c>
      <c r="E268" s="103">
        <f>E269</f>
        <v>300</v>
      </c>
      <c r="F268" s="134" t="e">
        <f t="shared" si="40"/>
        <v>#REF!</v>
      </c>
      <c r="G268" s="103" t="e">
        <f t="shared" si="40"/>
        <v>#REF!</v>
      </c>
    </row>
    <row r="269" spans="1:7" ht="22.5">
      <c r="A269" s="113" t="s">
        <v>97</v>
      </c>
      <c r="B269" s="14" t="s">
        <v>424</v>
      </c>
      <c r="C269" s="14"/>
      <c r="D269" s="36" t="s">
        <v>197</v>
      </c>
      <c r="E269" s="103">
        <f>E270</f>
        <v>300</v>
      </c>
      <c r="F269" s="134" t="e">
        <f>F270+F275</f>
        <v>#REF!</v>
      </c>
      <c r="G269" s="103" t="e">
        <f>G270+G275</f>
        <v>#REF!</v>
      </c>
    </row>
    <row r="270" spans="1:7" ht="12.75">
      <c r="A270" s="113" t="s">
        <v>97</v>
      </c>
      <c r="B270" s="14" t="s">
        <v>425</v>
      </c>
      <c r="C270" s="14"/>
      <c r="D270" s="36" t="s">
        <v>290</v>
      </c>
      <c r="E270" s="103">
        <f>E271+E274+E277</f>
        <v>300</v>
      </c>
      <c r="F270" s="134" t="e">
        <f>F271+F279</f>
        <v>#REF!</v>
      </c>
      <c r="G270" s="103" t="e">
        <f>G271+G279</f>
        <v>#REF!</v>
      </c>
    </row>
    <row r="271" spans="1:7" ht="12.75" hidden="1">
      <c r="A271" s="113" t="s">
        <v>97</v>
      </c>
      <c r="B271" s="14" t="s">
        <v>426</v>
      </c>
      <c r="C271" s="14"/>
      <c r="D271" s="58" t="s">
        <v>198</v>
      </c>
      <c r="E271" s="103">
        <f t="shared" si="40"/>
        <v>0</v>
      </c>
      <c r="F271" s="134" t="e">
        <f t="shared" si="40"/>
        <v>#REF!</v>
      </c>
      <c r="G271" s="103" t="e">
        <f t="shared" si="40"/>
        <v>#REF!</v>
      </c>
    </row>
    <row r="272" spans="1:7" ht="13.5" customHeight="1" hidden="1">
      <c r="A272" s="113" t="s">
        <v>97</v>
      </c>
      <c r="B272" s="14" t="s">
        <v>427</v>
      </c>
      <c r="C272" s="14"/>
      <c r="D272" s="36" t="s">
        <v>76</v>
      </c>
      <c r="E272" s="103">
        <f>E273</f>
        <v>0</v>
      </c>
      <c r="F272" s="134" t="e">
        <f t="shared" si="40"/>
        <v>#REF!</v>
      </c>
      <c r="G272" s="103" t="e">
        <f t="shared" si="40"/>
        <v>#REF!</v>
      </c>
    </row>
    <row r="273" spans="1:7" ht="18" customHeight="1" hidden="1">
      <c r="A273" s="113" t="s">
        <v>97</v>
      </c>
      <c r="B273" s="14" t="s">
        <v>427</v>
      </c>
      <c r="C273" s="14" t="s">
        <v>57</v>
      </c>
      <c r="D273" s="37" t="s">
        <v>58</v>
      </c>
      <c r="E273" s="103"/>
      <c r="F273" s="134" t="e">
        <f t="shared" si="40"/>
        <v>#REF!</v>
      </c>
      <c r="G273" s="103" t="e">
        <f t="shared" si="40"/>
        <v>#REF!</v>
      </c>
    </row>
    <row r="274" spans="1:7" ht="22.5">
      <c r="A274" s="113" t="s">
        <v>97</v>
      </c>
      <c r="B274" s="14" t="s">
        <v>428</v>
      </c>
      <c r="C274" s="14"/>
      <c r="D274" s="58" t="s">
        <v>210</v>
      </c>
      <c r="E274" s="103">
        <f>E275</f>
        <v>300</v>
      </c>
      <c r="F274" s="134" t="e">
        <f>ВЕД!#REF!</f>
        <v>#REF!</v>
      </c>
      <c r="G274" s="103" t="e">
        <f>ВЕД!#REF!</f>
        <v>#REF!</v>
      </c>
    </row>
    <row r="275" spans="1:7" ht="12.75">
      <c r="A275" s="113" t="s">
        <v>97</v>
      </c>
      <c r="B275" s="14" t="s">
        <v>429</v>
      </c>
      <c r="C275" s="14"/>
      <c r="D275" s="36" t="s">
        <v>76</v>
      </c>
      <c r="E275" s="103">
        <f>E276</f>
        <v>300</v>
      </c>
      <c r="F275" s="134" t="e">
        <f>ВЕД!G290</f>
        <v>#REF!</v>
      </c>
      <c r="G275" s="103" t="e">
        <f>ВЕД!H290</f>
        <v>#REF!</v>
      </c>
    </row>
    <row r="276" spans="1:7" ht="18" customHeight="1">
      <c r="A276" s="113" t="s">
        <v>97</v>
      </c>
      <c r="B276" s="14" t="s">
        <v>429</v>
      </c>
      <c r="C276" s="14" t="s">
        <v>57</v>
      </c>
      <c r="D276" s="37" t="s">
        <v>58</v>
      </c>
      <c r="E276" s="103">
        <f>ВЕД!F292</f>
        <v>300</v>
      </c>
      <c r="F276" s="134" t="e">
        <f>ВЕД!G292</f>
        <v>#REF!</v>
      </c>
      <c r="G276" s="103" t="e">
        <f>ВЕД!H292</f>
        <v>#REF!</v>
      </c>
    </row>
    <row r="277" spans="1:7" ht="16.5" customHeight="1" hidden="1">
      <c r="A277" s="113" t="s">
        <v>97</v>
      </c>
      <c r="B277" s="14" t="s">
        <v>430</v>
      </c>
      <c r="C277" s="92"/>
      <c r="D277" s="146" t="s">
        <v>246</v>
      </c>
      <c r="E277" s="103">
        <f>E278</f>
        <v>0</v>
      </c>
      <c r="F277" s="134" t="e">
        <f>ВЕД!#REF!</f>
        <v>#REF!</v>
      </c>
      <c r="G277" s="103" t="e">
        <f>ВЕД!#REF!</f>
        <v>#REF!</v>
      </c>
    </row>
    <row r="278" spans="1:7" ht="12.75" hidden="1">
      <c r="A278" s="113" t="s">
        <v>97</v>
      </c>
      <c r="B278" s="14" t="s">
        <v>431</v>
      </c>
      <c r="C278" s="92"/>
      <c r="D278" s="36" t="s">
        <v>76</v>
      </c>
      <c r="E278" s="103">
        <f>E279</f>
        <v>0</v>
      </c>
      <c r="F278" s="134" t="e">
        <f>ВЕД!#REF!</f>
        <v>#REF!</v>
      </c>
      <c r="G278" s="103" t="e">
        <f>ВЕД!#REF!</f>
        <v>#REF!</v>
      </c>
    </row>
    <row r="279" spans="1:7" ht="22.5" hidden="1">
      <c r="A279" s="113" t="s">
        <v>97</v>
      </c>
      <c r="B279" s="14" t="s">
        <v>431</v>
      </c>
      <c r="C279" s="14" t="s">
        <v>57</v>
      </c>
      <c r="D279" s="37" t="s">
        <v>58</v>
      </c>
      <c r="E279" s="103">
        <f>ВЕД!F295</f>
        <v>0</v>
      </c>
      <c r="F279" s="134" t="e">
        <f>#REF!</f>
        <v>#REF!</v>
      </c>
      <c r="G279" s="103" t="e">
        <f>#REF!</f>
        <v>#REF!</v>
      </c>
    </row>
    <row r="280" spans="1:7" ht="45" hidden="1">
      <c r="A280" s="110" t="s">
        <v>97</v>
      </c>
      <c r="B280" s="21" t="s">
        <v>250</v>
      </c>
      <c r="C280" s="14"/>
      <c r="D280" s="91" t="s">
        <v>259</v>
      </c>
      <c r="E280" s="103">
        <f aca="true" t="shared" si="41" ref="E280:G286">E281</f>
        <v>0</v>
      </c>
      <c r="F280" s="134">
        <f t="shared" si="41"/>
        <v>0</v>
      </c>
      <c r="G280" s="103">
        <f t="shared" si="41"/>
        <v>0</v>
      </c>
    </row>
    <row r="281" spans="1:7" ht="12.75" hidden="1">
      <c r="A281" s="113" t="s">
        <v>97</v>
      </c>
      <c r="B281" s="14" t="s">
        <v>251</v>
      </c>
      <c r="C281" s="14"/>
      <c r="D281" s="58" t="s">
        <v>252</v>
      </c>
      <c r="E281" s="103">
        <f t="shared" si="41"/>
        <v>0</v>
      </c>
      <c r="F281" s="134">
        <f t="shared" si="41"/>
        <v>0</v>
      </c>
      <c r="G281" s="103">
        <f t="shared" si="41"/>
        <v>0</v>
      </c>
    </row>
    <row r="282" spans="1:7" ht="12.75" hidden="1">
      <c r="A282" s="113" t="s">
        <v>97</v>
      </c>
      <c r="B282" s="14" t="s">
        <v>253</v>
      </c>
      <c r="C282" s="14"/>
      <c r="D282" s="36" t="s">
        <v>76</v>
      </c>
      <c r="E282" s="103">
        <f t="shared" si="41"/>
        <v>0</v>
      </c>
      <c r="F282" s="134">
        <f t="shared" si="41"/>
        <v>0</v>
      </c>
      <c r="G282" s="103">
        <f t="shared" si="41"/>
        <v>0</v>
      </c>
    </row>
    <row r="283" spans="1:7" ht="12.75" hidden="1">
      <c r="A283" s="113" t="s">
        <v>97</v>
      </c>
      <c r="B283" s="14" t="s">
        <v>254</v>
      </c>
      <c r="C283" s="14"/>
      <c r="D283" s="36" t="s">
        <v>255</v>
      </c>
      <c r="E283" s="103">
        <f t="shared" si="41"/>
        <v>0</v>
      </c>
      <c r="F283" s="134">
        <f t="shared" si="41"/>
        <v>0</v>
      </c>
      <c r="G283" s="103">
        <f t="shared" si="41"/>
        <v>0</v>
      </c>
    </row>
    <row r="284" spans="1:7" ht="22.5" hidden="1">
      <c r="A284" s="113" t="s">
        <v>97</v>
      </c>
      <c r="B284" s="14" t="s">
        <v>256</v>
      </c>
      <c r="C284" s="14"/>
      <c r="D284" s="36" t="s">
        <v>260</v>
      </c>
      <c r="E284" s="103">
        <f t="shared" si="41"/>
        <v>0</v>
      </c>
      <c r="F284" s="134">
        <f t="shared" si="41"/>
        <v>0</v>
      </c>
      <c r="G284" s="103">
        <f t="shared" si="41"/>
        <v>0</v>
      </c>
    </row>
    <row r="285" spans="1:7" ht="22.5" hidden="1">
      <c r="A285" s="113" t="s">
        <v>97</v>
      </c>
      <c r="B285" s="14" t="s">
        <v>256</v>
      </c>
      <c r="C285" s="14" t="s">
        <v>57</v>
      </c>
      <c r="D285" s="37" t="s">
        <v>58</v>
      </c>
      <c r="E285" s="103">
        <f t="shared" si="41"/>
        <v>0</v>
      </c>
      <c r="F285" s="134">
        <f t="shared" si="41"/>
        <v>0</v>
      </c>
      <c r="G285" s="103">
        <f t="shared" si="41"/>
        <v>0</v>
      </c>
    </row>
    <row r="286" spans="1:7" ht="22.5" hidden="1">
      <c r="A286" s="113" t="s">
        <v>97</v>
      </c>
      <c r="B286" s="14" t="s">
        <v>256</v>
      </c>
      <c r="C286" s="14" t="s">
        <v>56</v>
      </c>
      <c r="D286" s="37" t="s">
        <v>59</v>
      </c>
      <c r="E286" s="103">
        <f t="shared" si="41"/>
        <v>0</v>
      </c>
      <c r="F286" s="134">
        <f t="shared" si="41"/>
        <v>0</v>
      </c>
      <c r="G286" s="103">
        <f t="shared" si="41"/>
        <v>0</v>
      </c>
    </row>
    <row r="287" spans="1:7" ht="22.5" hidden="1">
      <c r="A287" s="113" t="s">
        <v>97</v>
      </c>
      <c r="B287" s="14" t="s">
        <v>256</v>
      </c>
      <c r="C287" s="14" t="s">
        <v>47</v>
      </c>
      <c r="D287" s="36" t="s">
        <v>48</v>
      </c>
      <c r="E287" s="103">
        <f>ВЕД!F303</f>
        <v>0</v>
      </c>
      <c r="F287" s="134">
        <f>ВЕД!G303</f>
        <v>0</v>
      </c>
      <c r="G287" s="103">
        <f>ВЕД!H303</f>
        <v>0</v>
      </c>
    </row>
    <row r="288" spans="1:7" ht="12.75">
      <c r="A288" s="110" t="s">
        <v>99</v>
      </c>
      <c r="B288" s="21"/>
      <c r="C288" s="21"/>
      <c r="D288" s="39" t="s">
        <v>100</v>
      </c>
      <c r="E288" s="104">
        <f>E289+E313+E349+E374</f>
        <v>6210.660000000001</v>
      </c>
      <c r="F288" s="196" t="e">
        <f>F289+F313+F349+F374</f>
        <v>#REF!</v>
      </c>
      <c r="G288" s="104" t="e">
        <f>G289+G313+G349+G374</f>
        <v>#REF!</v>
      </c>
    </row>
    <row r="289" spans="1:7" ht="26.25" customHeight="1" hidden="1">
      <c r="A289" s="110" t="s">
        <v>99</v>
      </c>
      <c r="B289" s="21" t="s">
        <v>70</v>
      </c>
      <c r="C289" s="21"/>
      <c r="D289" s="39" t="s">
        <v>228</v>
      </c>
      <c r="E289" s="104">
        <f>E290+E309</f>
        <v>0</v>
      </c>
      <c r="F289" s="196">
        <f>F290+F309</f>
        <v>0</v>
      </c>
      <c r="G289" s="104">
        <f>G290+G309</f>
        <v>0</v>
      </c>
    </row>
    <row r="290" spans="1:7" ht="12.75" hidden="1">
      <c r="A290" s="113" t="s">
        <v>99</v>
      </c>
      <c r="B290" s="14" t="s">
        <v>105</v>
      </c>
      <c r="C290" s="14"/>
      <c r="D290" s="58" t="s">
        <v>106</v>
      </c>
      <c r="E290" s="103">
        <f aca="true" t="shared" si="42" ref="E290:G295">E291</f>
        <v>0</v>
      </c>
      <c r="F290" s="134">
        <f t="shared" si="42"/>
        <v>0</v>
      </c>
      <c r="G290" s="103">
        <f t="shared" si="42"/>
        <v>0</v>
      </c>
    </row>
    <row r="291" spans="1:7" ht="12.75" hidden="1">
      <c r="A291" s="113" t="s">
        <v>99</v>
      </c>
      <c r="B291" s="14" t="s">
        <v>107</v>
      </c>
      <c r="C291" s="14"/>
      <c r="D291" s="36" t="s">
        <v>76</v>
      </c>
      <c r="E291" s="103">
        <f>E292+E305</f>
        <v>0</v>
      </c>
      <c r="F291" s="134">
        <f>F292+F305</f>
        <v>0</v>
      </c>
      <c r="G291" s="103">
        <f>G292+G305</f>
        <v>0</v>
      </c>
    </row>
    <row r="292" spans="1:7" ht="12.75" hidden="1">
      <c r="A292" s="113" t="s">
        <v>99</v>
      </c>
      <c r="B292" s="14" t="s">
        <v>151</v>
      </c>
      <c r="C292" s="14"/>
      <c r="D292" s="36" t="s">
        <v>150</v>
      </c>
      <c r="E292" s="103">
        <f>E293+E297+E301</f>
        <v>0</v>
      </c>
      <c r="F292" s="134">
        <f>F293+F297+F301</f>
        <v>0</v>
      </c>
      <c r="G292" s="103">
        <f>G293+G297+G301</f>
        <v>0</v>
      </c>
    </row>
    <row r="293" spans="1:7" ht="22.5" hidden="1">
      <c r="A293" s="113" t="s">
        <v>99</v>
      </c>
      <c r="B293" s="14" t="s">
        <v>152</v>
      </c>
      <c r="C293" s="14"/>
      <c r="D293" s="36" t="s">
        <v>153</v>
      </c>
      <c r="E293" s="103">
        <f t="shared" si="42"/>
        <v>0</v>
      </c>
      <c r="F293" s="134">
        <f t="shared" si="42"/>
        <v>0</v>
      </c>
      <c r="G293" s="103">
        <f t="shared" si="42"/>
        <v>0</v>
      </c>
    </row>
    <row r="294" spans="1:7" ht="22.5" hidden="1">
      <c r="A294" s="113" t="s">
        <v>99</v>
      </c>
      <c r="B294" s="14" t="s">
        <v>152</v>
      </c>
      <c r="C294" s="14" t="s">
        <v>57</v>
      </c>
      <c r="D294" s="37" t="s">
        <v>58</v>
      </c>
      <c r="E294" s="103">
        <f t="shared" si="42"/>
        <v>0</v>
      </c>
      <c r="F294" s="134">
        <f t="shared" si="42"/>
        <v>0</v>
      </c>
      <c r="G294" s="103">
        <f t="shared" si="42"/>
        <v>0</v>
      </c>
    </row>
    <row r="295" spans="1:7" ht="22.5" hidden="1">
      <c r="A295" s="113" t="s">
        <v>99</v>
      </c>
      <c r="B295" s="14" t="s">
        <v>152</v>
      </c>
      <c r="C295" s="14" t="s">
        <v>56</v>
      </c>
      <c r="D295" s="37" t="s">
        <v>59</v>
      </c>
      <c r="E295" s="103">
        <f t="shared" si="42"/>
        <v>0</v>
      </c>
      <c r="F295" s="134">
        <f t="shared" si="42"/>
        <v>0</v>
      </c>
      <c r="G295" s="103">
        <f t="shared" si="42"/>
        <v>0</v>
      </c>
    </row>
    <row r="296" spans="1:7" ht="22.5" hidden="1">
      <c r="A296" s="113" t="s">
        <v>99</v>
      </c>
      <c r="B296" s="14" t="s">
        <v>152</v>
      </c>
      <c r="C296" s="14" t="s">
        <v>47</v>
      </c>
      <c r="D296" s="36" t="s">
        <v>48</v>
      </c>
      <c r="E296" s="103">
        <f>ВЕД!F312</f>
        <v>0</v>
      </c>
      <c r="F296" s="134">
        <f>ВЕД!G312</f>
        <v>0</v>
      </c>
      <c r="G296" s="103">
        <f>ВЕД!H312</f>
        <v>0</v>
      </c>
    </row>
    <row r="297" spans="1:7" ht="21.75" customHeight="1" hidden="1">
      <c r="A297" s="113" t="s">
        <v>99</v>
      </c>
      <c r="B297" s="14" t="s">
        <v>204</v>
      </c>
      <c r="C297" s="14"/>
      <c r="D297" s="36" t="s">
        <v>205</v>
      </c>
      <c r="E297" s="103">
        <f>E298</f>
        <v>0</v>
      </c>
      <c r="F297" s="134">
        <f aca="true" t="shared" si="43" ref="F297:G299">F298</f>
        <v>0</v>
      </c>
      <c r="G297" s="103">
        <f t="shared" si="43"/>
        <v>0</v>
      </c>
    </row>
    <row r="298" spans="1:7" ht="17.25" customHeight="1" hidden="1">
      <c r="A298" s="113" t="s">
        <v>99</v>
      </c>
      <c r="B298" s="14" t="s">
        <v>204</v>
      </c>
      <c r="C298" s="14" t="s">
        <v>57</v>
      </c>
      <c r="D298" s="37" t="s">
        <v>58</v>
      </c>
      <c r="E298" s="103">
        <f>E299</f>
        <v>0</v>
      </c>
      <c r="F298" s="134">
        <f t="shared" si="43"/>
        <v>0</v>
      </c>
      <c r="G298" s="103">
        <f t="shared" si="43"/>
        <v>0</v>
      </c>
    </row>
    <row r="299" spans="1:7" ht="22.5" hidden="1">
      <c r="A299" s="113" t="s">
        <v>99</v>
      </c>
      <c r="B299" s="14" t="s">
        <v>204</v>
      </c>
      <c r="C299" s="14" t="s">
        <v>56</v>
      </c>
      <c r="D299" s="37" t="s">
        <v>59</v>
      </c>
      <c r="E299" s="103">
        <f>E300</f>
        <v>0</v>
      </c>
      <c r="F299" s="134">
        <f t="shared" si="43"/>
        <v>0</v>
      </c>
      <c r="G299" s="103">
        <f t="shared" si="43"/>
        <v>0</v>
      </c>
    </row>
    <row r="300" spans="1:7" ht="22.5" hidden="1">
      <c r="A300" s="113" t="s">
        <v>99</v>
      </c>
      <c r="B300" s="14" t="s">
        <v>204</v>
      </c>
      <c r="C300" s="14" t="s">
        <v>47</v>
      </c>
      <c r="D300" s="36" t="s">
        <v>48</v>
      </c>
      <c r="E300" s="103">
        <f>ВЕД!F316</f>
        <v>0</v>
      </c>
      <c r="F300" s="134">
        <f>ВЕД!G316</f>
        <v>0</v>
      </c>
      <c r="G300" s="103">
        <f>ВЕД!H316</f>
        <v>0</v>
      </c>
    </row>
    <row r="301" spans="1:7" ht="12.75" hidden="1">
      <c r="A301" s="113" t="s">
        <v>99</v>
      </c>
      <c r="B301" s="14" t="s">
        <v>211</v>
      </c>
      <c r="C301" s="14"/>
      <c r="D301" s="36" t="s">
        <v>212</v>
      </c>
      <c r="E301" s="103">
        <f>E302</f>
        <v>0</v>
      </c>
      <c r="F301" s="134">
        <f aca="true" t="shared" si="44" ref="F301:G303">F302</f>
        <v>0</v>
      </c>
      <c r="G301" s="103">
        <f t="shared" si="44"/>
        <v>0</v>
      </c>
    </row>
    <row r="302" spans="1:7" ht="22.5" hidden="1">
      <c r="A302" s="113" t="s">
        <v>99</v>
      </c>
      <c r="B302" s="14" t="s">
        <v>211</v>
      </c>
      <c r="C302" s="14" t="s">
        <v>57</v>
      </c>
      <c r="D302" s="37" t="s">
        <v>58</v>
      </c>
      <c r="E302" s="103">
        <f>E303</f>
        <v>0</v>
      </c>
      <c r="F302" s="134">
        <f t="shared" si="44"/>
        <v>0</v>
      </c>
      <c r="G302" s="103">
        <f t="shared" si="44"/>
        <v>0</v>
      </c>
    </row>
    <row r="303" spans="1:7" ht="22.5" hidden="1">
      <c r="A303" s="113" t="s">
        <v>99</v>
      </c>
      <c r="B303" s="14" t="s">
        <v>211</v>
      </c>
      <c r="C303" s="14" t="s">
        <v>56</v>
      </c>
      <c r="D303" s="37" t="s">
        <v>59</v>
      </c>
      <c r="E303" s="103">
        <f>E304</f>
        <v>0</v>
      </c>
      <c r="F303" s="134">
        <f t="shared" si="44"/>
        <v>0</v>
      </c>
      <c r="G303" s="103">
        <f t="shared" si="44"/>
        <v>0</v>
      </c>
    </row>
    <row r="304" spans="1:7" ht="22.5" hidden="1">
      <c r="A304" s="113" t="s">
        <v>99</v>
      </c>
      <c r="B304" s="14" t="s">
        <v>211</v>
      </c>
      <c r="C304" s="14" t="s">
        <v>47</v>
      </c>
      <c r="D304" s="36" t="s">
        <v>48</v>
      </c>
      <c r="E304" s="103">
        <f>ВЕД!F320</f>
        <v>0</v>
      </c>
      <c r="F304" s="134">
        <f>ВЕД!G320</f>
        <v>0</v>
      </c>
      <c r="G304" s="103">
        <f>ВЕД!H320</f>
        <v>0</v>
      </c>
    </row>
    <row r="305" spans="1:7" ht="33.75" hidden="1">
      <c r="A305" s="113" t="s">
        <v>99</v>
      </c>
      <c r="B305" s="14" t="s">
        <v>257</v>
      </c>
      <c r="C305" s="14"/>
      <c r="D305" s="36" t="s">
        <v>258</v>
      </c>
      <c r="E305" s="103">
        <f aca="true" t="shared" si="45" ref="E305:G307">E306</f>
        <v>0</v>
      </c>
      <c r="F305" s="134">
        <f t="shared" si="45"/>
        <v>0</v>
      </c>
      <c r="G305" s="103">
        <f t="shared" si="45"/>
        <v>0</v>
      </c>
    </row>
    <row r="306" spans="1:7" ht="22.5" hidden="1">
      <c r="A306" s="113" t="s">
        <v>99</v>
      </c>
      <c r="B306" s="14" t="s">
        <v>257</v>
      </c>
      <c r="C306" s="14" t="s">
        <v>57</v>
      </c>
      <c r="D306" s="36" t="s">
        <v>58</v>
      </c>
      <c r="E306" s="103">
        <f t="shared" si="45"/>
        <v>0</v>
      </c>
      <c r="F306" s="134">
        <f t="shared" si="45"/>
        <v>0</v>
      </c>
      <c r="G306" s="103">
        <f t="shared" si="45"/>
        <v>0</v>
      </c>
    </row>
    <row r="307" spans="1:7" ht="22.5" hidden="1">
      <c r="A307" s="113" t="s">
        <v>99</v>
      </c>
      <c r="B307" s="14" t="s">
        <v>257</v>
      </c>
      <c r="C307" s="14" t="s">
        <v>56</v>
      </c>
      <c r="D307" s="36" t="s">
        <v>59</v>
      </c>
      <c r="E307" s="103">
        <f t="shared" si="45"/>
        <v>0</v>
      </c>
      <c r="F307" s="134">
        <f t="shared" si="45"/>
        <v>0</v>
      </c>
      <c r="G307" s="103">
        <f t="shared" si="45"/>
        <v>0</v>
      </c>
    </row>
    <row r="308" spans="1:7" ht="22.5" hidden="1">
      <c r="A308" s="113" t="s">
        <v>99</v>
      </c>
      <c r="B308" s="14" t="s">
        <v>257</v>
      </c>
      <c r="C308" s="14" t="s">
        <v>47</v>
      </c>
      <c r="D308" s="36" t="s">
        <v>48</v>
      </c>
      <c r="E308" s="103">
        <f>ВЕД!F324</f>
        <v>0</v>
      </c>
      <c r="F308" s="134">
        <f>ВЕД!G324</f>
        <v>0</v>
      </c>
      <c r="G308" s="103">
        <f>ВЕД!H324</f>
        <v>0</v>
      </c>
    </row>
    <row r="309" spans="1:7" ht="22.5" hidden="1">
      <c r="A309" s="113" t="s">
        <v>99</v>
      </c>
      <c r="B309" s="14" t="s">
        <v>208</v>
      </c>
      <c r="C309" s="14"/>
      <c r="D309" s="36" t="s">
        <v>209</v>
      </c>
      <c r="E309" s="103">
        <f>ВЕД!F325</f>
        <v>0</v>
      </c>
      <c r="F309" s="134">
        <f>ВЕД!G325</f>
        <v>0</v>
      </c>
      <c r="G309" s="103">
        <f>ВЕД!H325</f>
        <v>0</v>
      </c>
    </row>
    <row r="310" spans="1:7" ht="16.5" customHeight="1" hidden="1">
      <c r="A310" s="113" t="s">
        <v>99</v>
      </c>
      <c r="B310" s="14" t="s">
        <v>208</v>
      </c>
      <c r="C310" s="14" t="s">
        <v>57</v>
      </c>
      <c r="D310" s="37" t="s">
        <v>58</v>
      </c>
      <c r="E310" s="103">
        <f>ВЕД!F326</f>
        <v>0</v>
      </c>
      <c r="F310" s="134">
        <f>ВЕД!G326</f>
        <v>0</v>
      </c>
      <c r="G310" s="103">
        <f>ВЕД!H326</f>
        <v>0</v>
      </c>
    </row>
    <row r="311" spans="1:7" ht="15.75" customHeight="1" hidden="1">
      <c r="A311" s="113" t="s">
        <v>99</v>
      </c>
      <c r="B311" s="14" t="s">
        <v>208</v>
      </c>
      <c r="C311" s="14" t="s">
        <v>56</v>
      </c>
      <c r="D311" s="37" t="s">
        <v>59</v>
      </c>
      <c r="E311" s="103">
        <f>ВЕД!F327</f>
        <v>0</v>
      </c>
      <c r="F311" s="134">
        <f>ВЕД!G327</f>
        <v>0</v>
      </c>
      <c r="G311" s="103">
        <f>ВЕД!H327</f>
        <v>0</v>
      </c>
    </row>
    <row r="312" spans="1:7" ht="22.5" hidden="1">
      <c r="A312" s="113" t="s">
        <v>99</v>
      </c>
      <c r="B312" s="14" t="s">
        <v>208</v>
      </c>
      <c r="C312" s="14" t="s">
        <v>47</v>
      </c>
      <c r="D312" s="36" t="s">
        <v>48</v>
      </c>
      <c r="E312" s="103">
        <f>ВЕД!F328</f>
        <v>0</v>
      </c>
      <c r="F312" s="134">
        <f>ВЕД!G328</f>
        <v>0</v>
      </c>
      <c r="G312" s="103">
        <f>ВЕД!H328</f>
        <v>0</v>
      </c>
    </row>
    <row r="313" spans="1:7" ht="33.75" hidden="1">
      <c r="A313" s="110" t="s">
        <v>99</v>
      </c>
      <c r="B313" s="21" t="s">
        <v>71</v>
      </c>
      <c r="C313" s="21"/>
      <c r="D313" s="39" t="s">
        <v>229</v>
      </c>
      <c r="E313" s="104">
        <f>E314</f>
        <v>0</v>
      </c>
      <c r="F313" s="196">
        <f aca="true" t="shared" si="46" ref="F313:G315">F314</f>
        <v>0</v>
      </c>
      <c r="G313" s="104">
        <f t="shared" si="46"/>
        <v>0</v>
      </c>
    </row>
    <row r="314" spans="1:7" ht="33.75" hidden="1">
      <c r="A314" s="113" t="s">
        <v>99</v>
      </c>
      <c r="B314" s="14" t="s">
        <v>77</v>
      </c>
      <c r="C314" s="14"/>
      <c r="D314" s="58" t="s">
        <v>4</v>
      </c>
      <c r="E314" s="103">
        <f>E315</f>
        <v>0</v>
      </c>
      <c r="F314" s="134">
        <f t="shared" si="46"/>
        <v>0</v>
      </c>
      <c r="G314" s="103">
        <f t="shared" si="46"/>
        <v>0</v>
      </c>
    </row>
    <row r="315" spans="1:7" ht="12.75" hidden="1">
      <c r="A315" s="113" t="s">
        <v>99</v>
      </c>
      <c r="B315" s="14" t="s">
        <v>113</v>
      </c>
      <c r="C315" s="14"/>
      <c r="D315" s="36" t="s">
        <v>76</v>
      </c>
      <c r="E315" s="103">
        <f>E316</f>
        <v>0</v>
      </c>
      <c r="F315" s="134">
        <f t="shared" si="46"/>
        <v>0</v>
      </c>
      <c r="G315" s="103">
        <f t="shared" si="46"/>
        <v>0</v>
      </c>
    </row>
    <row r="316" spans="1:7" ht="12.75" hidden="1">
      <c r="A316" s="113" t="s">
        <v>99</v>
      </c>
      <c r="B316" s="14" t="s">
        <v>155</v>
      </c>
      <c r="C316" s="14"/>
      <c r="D316" s="36" t="s">
        <v>149</v>
      </c>
      <c r="E316" s="103">
        <f>E317+E321+E325+E329+E333+E337+E341+E345</f>
        <v>0</v>
      </c>
      <c r="F316" s="134">
        <f>F317+F321+F325+F329+F333+F337+F341+F345</f>
        <v>0</v>
      </c>
      <c r="G316" s="103">
        <f>G317+G321+G325+G329+G333+G337+G341+G345</f>
        <v>0</v>
      </c>
    </row>
    <row r="317" spans="1:7" ht="22.5" hidden="1">
      <c r="A317" s="113" t="s">
        <v>99</v>
      </c>
      <c r="B317" s="14" t="s">
        <v>156</v>
      </c>
      <c r="C317" s="14"/>
      <c r="D317" s="36" t="s">
        <v>157</v>
      </c>
      <c r="E317" s="103">
        <f>E318</f>
        <v>0</v>
      </c>
      <c r="F317" s="134">
        <f aca="true" t="shared" si="47" ref="F317:G319">F318</f>
        <v>0</v>
      </c>
      <c r="G317" s="103">
        <f t="shared" si="47"/>
        <v>0</v>
      </c>
    </row>
    <row r="318" spans="1:7" ht="19.5" customHeight="1" hidden="1">
      <c r="A318" s="113" t="s">
        <v>99</v>
      </c>
      <c r="B318" s="14" t="s">
        <v>156</v>
      </c>
      <c r="C318" s="14" t="s">
        <v>57</v>
      </c>
      <c r="D318" s="37" t="s">
        <v>58</v>
      </c>
      <c r="E318" s="103">
        <f>E319</f>
        <v>0</v>
      </c>
      <c r="F318" s="134">
        <f t="shared" si="47"/>
        <v>0</v>
      </c>
      <c r="G318" s="103">
        <f t="shared" si="47"/>
        <v>0</v>
      </c>
    </row>
    <row r="319" spans="1:7" ht="15.75" customHeight="1" hidden="1">
      <c r="A319" s="113" t="s">
        <v>99</v>
      </c>
      <c r="B319" s="14" t="s">
        <v>156</v>
      </c>
      <c r="C319" s="14" t="s">
        <v>56</v>
      </c>
      <c r="D319" s="37" t="s">
        <v>59</v>
      </c>
      <c r="E319" s="103">
        <f>E320</f>
        <v>0</v>
      </c>
      <c r="F319" s="134">
        <f t="shared" si="47"/>
        <v>0</v>
      </c>
      <c r="G319" s="103">
        <f t="shared" si="47"/>
        <v>0</v>
      </c>
    </row>
    <row r="320" spans="1:7" ht="22.5" hidden="1">
      <c r="A320" s="113" t="s">
        <v>99</v>
      </c>
      <c r="B320" s="14" t="s">
        <v>156</v>
      </c>
      <c r="C320" s="14" t="s">
        <v>47</v>
      </c>
      <c r="D320" s="36" t="s">
        <v>48</v>
      </c>
      <c r="E320" s="103">
        <f>ВЕД!F336</f>
        <v>0</v>
      </c>
      <c r="F320" s="134">
        <f>ВЕД!G336</f>
        <v>0</v>
      </c>
      <c r="G320" s="103">
        <f>ВЕД!H336</f>
        <v>0</v>
      </c>
    </row>
    <row r="321" spans="1:7" ht="12.75" hidden="1">
      <c r="A321" s="113" t="s">
        <v>99</v>
      </c>
      <c r="B321" s="14" t="s">
        <v>158</v>
      </c>
      <c r="C321" s="14"/>
      <c r="D321" s="36" t="s">
        <v>159</v>
      </c>
      <c r="E321" s="103">
        <f>E322</f>
        <v>0</v>
      </c>
      <c r="F321" s="134">
        <f aca="true" t="shared" si="48" ref="F321:G323">F322</f>
        <v>0</v>
      </c>
      <c r="G321" s="103">
        <f t="shared" si="48"/>
        <v>0</v>
      </c>
    </row>
    <row r="322" spans="1:7" ht="22.5" hidden="1">
      <c r="A322" s="113" t="s">
        <v>99</v>
      </c>
      <c r="B322" s="14" t="s">
        <v>158</v>
      </c>
      <c r="C322" s="14" t="s">
        <v>57</v>
      </c>
      <c r="D322" s="37" t="s">
        <v>58</v>
      </c>
      <c r="E322" s="103">
        <f>E323</f>
        <v>0</v>
      </c>
      <c r="F322" s="134">
        <f t="shared" si="48"/>
        <v>0</v>
      </c>
      <c r="G322" s="103">
        <f t="shared" si="48"/>
        <v>0</v>
      </c>
    </row>
    <row r="323" spans="1:7" ht="15.75" customHeight="1" hidden="1">
      <c r="A323" s="113" t="s">
        <v>99</v>
      </c>
      <c r="B323" s="14" t="s">
        <v>158</v>
      </c>
      <c r="C323" s="14" t="s">
        <v>56</v>
      </c>
      <c r="D323" s="37" t="s">
        <v>59</v>
      </c>
      <c r="E323" s="103">
        <f>E324</f>
        <v>0</v>
      </c>
      <c r="F323" s="134">
        <f t="shared" si="48"/>
        <v>0</v>
      </c>
      <c r="G323" s="103">
        <f t="shared" si="48"/>
        <v>0</v>
      </c>
    </row>
    <row r="324" spans="1:7" ht="22.5" hidden="1">
      <c r="A324" s="113" t="s">
        <v>99</v>
      </c>
      <c r="B324" s="14" t="s">
        <v>158</v>
      </c>
      <c r="C324" s="14" t="s">
        <v>47</v>
      </c>
      <c r="D324" s="36" t="s">
        <v>48</v>
      </c>
      <c r="E324" s="103">
        <f>ВЕД!F340</f>
        <v>0</v>
      </c>
      <c r="F324" s="134">
        <f>ВЕД!G340</f>
        <v>0</v>
      </c>
      <c r="G324" s="103">
        <f>ВЕД!H340</f>
        <v>0</v>
      </c>
    </row>
    <row r="325" spans="1:7" ht="22.5" hidden="1">
      <c r="A325" s="113" t="s">
        <v>99</v>
      </c>
      <c r="B325" s="14" t="s">
        <v>160</v>
      </c>
      <c r="C325" s="14"/>
      <c r="D325" s="36" t="s">
        <v>161</v>
      </c>
      <c r="E325" s="103">
        <f>E326</f>
        <v>0</v>
      </c>
      <c r="F325" s="134">
        <f aca="true" t="shared" si="49" ref="F325:G327">F326</f>
        <v>0</v>
      </c>
      <c r="G325" s="103">
        <f t="shared" si="49"/>
        <v>0</v>
      </c>
    </row>
    <row r="326" spans="1:7" ht="22.5" hidden="1">
      <c r="A326" s="113" t="s">
        <v>99</v>
      </c>
      <c r="B326" s="14" t="s">
        <v>160</v>
      </c>
      <c r="C326" s="14" t="s">
        <v>57</v>
      </c>
      <c r="D326" s="37" t="s">
        <v>58</v>
      </c>
      <c r="E326" s="103">
        <f>E327</f>
        <v>0</v>
      </c>
      <c r="F326" s="134">
        <f t="shared" si="49"/>
        <v>0</v>
      </c>
      <c r="G326" s="103">
        <f t="shared" si="49"/>
        <v>0</v>
      </c>
    </row>
    <row r="327" spans="1:7" ht="16.5" customHeight="1" hidden="1">
      <c r="A327" s="113" t="s">
        <v>99</v>
      </c>
      <c r="B327" s="14" t="s">
        <v>160</v>
      </c>
      <c r="C327" s="14" t="s">
        <v>56</v>
      </c>
      <c r="D327" s="37" t="s">
        <v>59</v>
      </c>
      <c r="E327" s="103">
        <f>E328</f>
        <v>0</v>
      </c>
      <c r="F327" s="134">
        <f t="shared" si="49"/>
        <v>0</v>
      </c>
      <c r="G327" s="103">
        <f t="shared" si="49"/>
        <v>0</v>
      </c>
    </row>
    <row r="328" spans="1:7" ht="22.5" hidden="1">
      <c r="A328" s="113" t="s">
        <v>99</v>
      </c>
      <c r="B328" s="14" t="s">
        <v>160</v>
      </c>
      <c r="C328" s="14" t="s">
        <v>47</v>
      </c>
      <c r="D328" s="36" t="s">
        <v>48</v>
      </c>
      <c r="E328" s="103">
        <f>ВЕД!F344</f>
        <v>0</v>
      </c>
      <c r="F328" s="134">
        <f>ВЕД!G344</f>
        <v>0</v>
      </c>
      <c r="G328" s="103">
        <f>ВЕД!H344</f>
        <v>0</v>
      </c>
    </row>
    <row r="329" spans="1:7" ht="22.5" hidden="1">
      <c r="A329" s="113" t="s">
        <v>99</v>
      </c>
      <c r="B329" s="14" t="s">
        <v>162</v>
      </c>
      <c r="C329" s="14"/>
      <c r="D329" s="36" t="s">
        <v>163</v>
      </c>
      <c r="E329" s="103">
        <f>E330</f>
        <v>0</v>
      </c>
      <c r="F329" s="134">
        <f aca="true" t="shared" si="50" ref="F329:G331">F330</f>
        <v>0</v>
      </c>
      <c r="G329" s="103">
        <f t="shared" si="50"/>
        <v>0</v>
      </c>
    </row>
    <row r="330" spans="1:7" ht="22.5" hidden="1">
      <c r="A330" s="113" t="s">
        <v>99</v>
      </c>
      <c r="B330" s="14" t="s">
        <v>162</v>
      </c>
      <c r="C330" s="14" t="s">
        <v>57</v>
      </c>
      <c r="D330" s="37" t="s">
        <v>58</v>
      </c>
      <c r="E330" s="103">
        <f>E331</f>
        <v>0</v>
      </c>
      <c r="F330" s="134">
        <f t="shared" si="50"/>
        <v>0</v>
      </c>
      <c r="G330" s="103">
        <f t="shared" si="50"/>
        <v>0</v>
      </c>
    </row>
    <row r="331" spans="1:7" ht="22.5" hidden="1">
      <c r="A331" s="113" t="s">
        <v>99</v>
      </c>
      <c r="B331" s="14" t="s">
        <v>162</v>
      </c>
      <c r="C331" s="14" t="s">
        <v>56</v>
      </c>
      <c r="D331" s="37" t="s">
        <v>59</v>
      </c>
      <c r="E331" s="103">
        <f>E332</f>
        <v>0</v>
      </c>
      <c r="F331" s="134">
        <f t="shared" si="50"/>
        <v>0</v>
      </c>
      <c r="G331" s="103">
        <f t="shared" si="50"/>
        <v>0</v>
      </c>
    </row>
    <row r="332" spans="1:7" ht="22.5" hidden="1">
      <c r="A332" s="113" t="s">
        <v>99</v>
      </c>
      <c r="B332" s="14" t="s">
        <v>162</v>
      </c>
      <c r="C332" s="14" t="s">
        <v>47</v>
      </c>
      <c r="D332" s="36" t="s">
        <v>48</v>
      </c>
      <c r="E332" s="103">
        <f>ВЕД!F348</f>
        <v>0</v>
      </c>
      <c r="F332" s="134">
        <f>ВЕД!G348</f>
        <v>0</v>
      </c>
      <c r="G332" s="103">
        <f>ВЕД!H348</f>
        <v>0</v>
      </c>
    </row>
    <row r="333" spans="1:7" ht="22.5" hidden="1">
      <c r="A333" s="113" t="s">
        <v>99</v>
      </c>
      <c r="B333" s="14" t="s">
        <v>164</v>
      </c>
      <c r="C333" s="14"/>
      <c r="D333" s="36" t="s">
        <v>165</v>
      </c>
      <c r="E333" s="103">
        <f>E334</f>
        <v>0</v>
      </c>
      <c r="F333" s="134">
        <f aca="true" t="shared" si="51" ref="F333:G335">F334</f>
        <v>0</v>
      </c>
      <c r="G333" s="103">
        <f t="shared" si="51"/>
        <v>0</v>
      </c>
    </row>
    <row r="334" spans="1:7" ht="22.5" hidden="1">
      <c r="A334" s="113" t="s">
        <v>99</v>
      </c>
      <c r="B334" s="14" t="s">
        <v>164</v>
      </c>
      <c r="C334" s="14" t="s">
        <v>57</v>
      </c>
      <c r="D334" s="37" t="s">
        <v>58</v>
      </c>
      <c r="E334" s="103">
        <f>E335</f>
        <v>0</v>
      </c>
      <c r="F334" s="134">
        <f t="shared" si="51"/>
        <v>0</v>
      </c>
      <c r="G334" s="103">
        <f t="shared" si="51"/>
        <v>0</v>
      </c>
    </row>
    <row r="335" spans="1:7" ht="16.5" customHeight="1" hidden="1">
      <c r="A335" s="113" t="s">
        <v>99</v>
      </c>
      <c r="B335" s="14" t="s">
        <v>164</v>
      </c>
      <c r="C335" s="14" t="s">
        <v>56</v>
      </c>
      <c r="D335" s="37" t="s">
        <v>59</v>
      </c>
      <c r="E335" s="103">
        <f>E336</f>
        <v>0</v>
      </c>
      <c r="F335" s="134">
        <f t="shared" si="51"/>
        <v>0</v>
      </c>
      <c r="G335" s="103">
        <f t="shared" si="51"/>
        <v>0</v>
      </c>
    </row>
    <row r="336" spans="1:7" ht="22.5" hidden="1">
      <c r="A336" s="113" t="s">
        <v>99</v>
      </c>
      <c r="B336" s="14" t="s">
        <v>164</v>
      </c>
      <c r="C336" s="14" t="s">
        <v>47</v>
      </c>
      <c r="D336" s="36" t="s">
        <v>48</v>
      </c>
      <c r="E336" s="103">
        <f>ВЕД!F352</f>
        <v>0</v>
      </c>
      <c r="F336" s="134">
        <f>ВЕД!G352</f>
        <v>0</v>
      </c>
      <c r="G336" s="103">
        <f>ВЕД!H352</f>
        <v>0</v>
      </c>
    </row>
    <row r="337" spans="1:7" ht="22.5" hidden="1">
      <c r="A337" s="113" t="s">
        <v>99</v>
      </c>
      <c r="B337" s="14" t="s">
        <v>166</v>
      </c>
      <c r="C337" s="14"/>
      <c r="D337" s="36" t="s">
        <v>167</v>
      </c>
      <c r="E337" s="103">
        <f>E338</f>
        <v>0</v>
      </c>
      <c r="F337" s="134">
        <f aca="true" t="shared" si="52" ref="F337:G339">F338</f>
        <v>0</v>
      </c>
      <c r="G337" s="103">
        <f t="shared" si="52"/>
        <v>0</v>
      </c>
    </row>
    <row r="338" spans="1:7" ht="22.5" hidden="1">
      <c r="A338" s="113" t="s">
        <v>99</v>
      </c>
      <c r="B338" s="14" t="s">
        <v>166</v>
      </c>
      <c r="C338" s="14" t="s">
        <v>57</v>
      </c>
      <c r="D338" s="37" t="s">
        <v>58</v>
      </c>
      <c r="E338" s="103">
        <f>E339</f>
        <v>0</v>
      </c>
      <c r="F338" s="134">
        <f t="shared" si="52"/>
        <v>0</v>
      </c>
      <c r="G338" s="103">
        <f t="shared" si="52"/>
        <v>0</v>
      </c>
    </row>
    <row r="339" spans="1:7" ht="16.5" customHeight="1" hidden="1">
      <c r="A339" s="113" t="s">
        <v>99</v>
      </c>
      <c r="B339" s="14" t="s">
        <v>166</v>
      </c>
      <c r="C339" s="14" t="s">
        <v>56</v>
      </c>
      <c r="D339" s="37" t="s">
        <v>59</v>
      </c>
      <c r="E339" s="103">
        <f>E340</f>
        <v>0</v>
      </c>
      <c r="F339" s="134">
        <f t="shared" si="52"/>
        <v>0</v>
      </c>
      <c r="G339" s="103">
        <f t="shared" si="52"/>
        <v>0</v>
      </c>
    </row>
    <row r="340" spans="1:7" ht="22.5" hidden="1">
      <c r="A340" s="113" t="s">
        <v>99</v>
      </c>
      <c r="B340" s="14" t="s">
        <v>166</v>
      </c>
      <c r="C340" s="14" t="s">
        <v>47</v>
      </c>
      <c r="D340" s="36" t="s">
        <v>48</v>
      </c>
      <c r="E340" s="103">
        <f>ВЕД!F356</f>
        <v>0</v>
      </c>
      <c r="F340" s="134">
        <f>ВЕД!G356</f>
        <v>0</v>
      </c>
      <c r="G340" s="103">
        <f>ВЕД!H356</f>
        <v>0</v>
      </c>
    </row>
    <row r="341" spans="1:7" ht="22.5" hidden="1">
      <c r="A341" s="113" t="s">
        <v>99</v>
      </c>
      <c r="B341" s="14" t="s">
        <v>168</v>
      </c>
      <c r="C341" s="14"/>
      <c r="D341" s="36" t="s">
        <v>169</v>
      </c>
      <c r="E341" s="103">
        <f>E342</f>
        <v>0</v>
      </c>
      <c r="F341" s="134">
        <f aca="true" t="shared" si="53" ref="F341:G343">F342</f>
        <v>0</v>
      </c>
      <c r="G341" s="103">
        <f t="shared" si="53"/>
        <v>0</v>
      </c>
    </row>
    <row r="342" spans="1:7" ht="22.5" hidden="1">
      <c r="A342" s="113" t="s">
        <v>99</v>
      </c>
      <c r="B342" s="14" t="s">
        <v>168</v>
      </c>
      <c r="C342" s="14" t="s">
        <v>57</v>
      </c>
      <c r="D342" s="37" t="s">
        <v>58</v>
      </c>
      <c r="E342" s="103">
        <f>E343</f>
        <v>0</v>
      </c>
      <c r="F342" s="134">
        <f t="shared" si="53"/>
        <v>0</v>
      </c>
      <c r="G342" s="103">
        <f t="shared" si="53"/>
        <v>0</v>
      </c>
    </row>
    <row r="343" spans="1:7" ht="18.75" customHeight="1" hidden="1">
      <c r="A343" s="113" t="s">
        <v>99</v>
      </c>
      <c r="B343" s="14" t="s">
        <v>168</v>
      </c>
      <c r="C343" s="14" t="s">
        <v>56</v>
      </c>
      <c r="D343" s="37" t="s">
        <v>59</v>
      </c>
      <c r="E343" s="103">
        <f>E344</f>
        <v>0</v>
      </c>
      <c r="F343" s="134">
        <f t="shared" si="53"/>
        <v>0</v>
      </c>
      <c r="G343" s="103">
        <f t="shared" si="53"/>
        <v>0</v>
      </c>
    </row>
    <row r="344" spans="1:7" ht="22.5" hidden="1">
      <c r="A344" s="113" t="s">
        <v>99</v>
      </c>
      <c r="B344" s="14" t="s">
        <v>168</v>
      </c>
      <c r="C344" s="14" t="s">
        <v>47</v>
      </c>
      <c r="D344" s="36" t="s">
        <v>48</v>
      </c>
      <c r="E344" s="103">
        <f>ВЕД!F360</f>
        <v>0</v>
      </c>
      <c r="F344" s="134">
        <f>ВЕД!G360</f>
        <v>0</v>
      </c>
      <c r="G344" s="103">
        <f>ВЕД!H360</f>
        <v>0</v>
      </c>
    </row>
    <row r="345" spans="1:7" ht="22.5" hidden="1">
      <c r="A345" s="113" t="s">
        <v>99</v>
      </c>
      <c r="B345" s="14" t="s">
        <v>172</v>
      </c>
      <c r="C345" s="14"/>
      <c r="D345" s="36" t="s">
        <v>5</v>
      </c>
      <c r="E345" s="103">
        <f aca="true" t="shared" si="54" ref="E345:G347">E346</f>
        <v>0</v>
      </c>
      <c r="F345" s="134">
        <f t="shared" si="54"/>
        <v>0</v>
      </c>
      <c r="G345" s="103">
        <f t="shared" si="54"/>
        <v>0</v>
      </c>
    </row>
    <row r="346" spans="1:7" ht="22.5" hidden="1">
      <c r="A346" s="113" t="s">
        <v>99</v>
      </c>
      <c r="B346" s="14" t="s">
        <v>172</v>
      </c>
      <c r="C346" s="14" t="s">
        <v>57</v>
      </c>
      <c r="D346" s="37" t="s">
        <v>58</v>
      </c>
      <c r="E346" s="103">
        <f t="shared" si="54"/>
        <v>0</v>
      </c>
      <c r="F346" s="134">
        <f t="shared" si="54"/>
        <v>0</v>
      </c>
      <c r="G346" s="103">
        <f t="shared" si="54"/>
        <v>0</v>
      </c>
    </row>
    <row r="347" spans="1:7" ht="19.5" customHeight="1" hidden="1">
      <c r="A347" s="113" t="s">
        <v>99</v>
      </c>
      <c r="B347" s="14" t="s">
        <v>172</v>
      </c>
      <c r="C347" s="14" t="s">
        <v>56</v>
      </c>
      <c r="D347" s="37" t="s">
        <v>59</v>
      </c>
      <c r="E347" s="103">
        <f t="shared" si="54"/>
        <v>0</v>
      </c>
      <c r="F347" s="134">
        <f t="shared" si="54"/>
        <v>0</v>
      </c>
      <c r="G347" s="103">
        <f t="shared" si="54"/>
        <v>0</v>
      </c>
    </row>
    <row r="348" spans="1:7" ht="22.5" hidden="1">
      <c r="A348" s="113" t="s">
        <v>99</v>
      </c>
      <c r="B348" s="14" t="s">
        <v>172</v>
      </c>
      <c r="C348" s="14" t="s">
        <v>47</v>
      </c>
      <c r="D348" s="36" t="s">
        <v>48</v>
      </c>
      <c r="E348" s="103">
        <f>ВЕД!F364</f>
        <v>0</v>
      </c>
      <c r="F348" s="134">
        <f>ВЕД!G364</f>
        <v>0</v>
      </c>
      <c r="G348" s="103">
        <f>ВЕД!H364</f>
        <v>0</v>
      </c>
    </row>
    <row r="349" spans="1:7" ht="33.75">
      <c r="A349" s="110" t="s">
        <v>99</v>
      </c>
      <c r="B349" s="21" t="s">
        <v>379</v>
      </c>
      <c r="C349" s="21"/>
      <c r="D349" s="39" t="s">
        <v>242</v>
      </c>
      <c r="E349" s="103">
        <f>E350+E368</f>
        <v>6210.660000000001</v>
      </c>
      <c r="F349" s="134" t="e">
        <f>F350+#REF!</f>
        <v>#REF!</v>
      </c>
      <c r="G349" s="103" t="e">
        <f>G350+#REF!</f>
        <v>#REF!</v>
      </c>
    </row>
    <row r="350" spans="1:7" ht="22.5">
      <c r="A350" s="113" t="s">
        <v>99</v>
      </c>
      <c r="B350" s="14" t="s">
        <v>392</v>
      </c>
      <c r="C350" s="14"/>
      <c r="D350" s="58" t="s">
        <v>154</v>
      </c>
      <c r="E350" s="103">
        <f>E351+E363</f>
        <v>6210.660000000001</v>
      </c>
      <c r="F350" s="134" t="e">
        <f>F351+#REF!</f>
        <v>#REF!</v>
      </c>
      <c r="G350" s="103" t="e">
        <f>G351+#REF!</f>
        <v>#REF!</v>
      </c>
    </row>
    <row r="351" spans="1:7" ht="22.5">
      <c r="A351" s="113" t="s">
        <v>99</v>
      </c>
      <c r="B351" s="14" t="s">
        <v>393</v>
      </c>
      <c r="C351" s="14"/>
      <c r="D351" s="36" t="s">
        <v>115</v>
      </c>
      <c r="E351" s="103">
        <f>E352</f>
        <v>4541.360000000001</v>
      </c>
      <c r="F351" s="134" t="e">
        <f>F352+F357</f>
        <v>#REF!</v>
      </c>
      <c r="G351" s="103" t="e">
        <f>G352+G357</f>
        <v>#REF!</v>
      </c>
    </row>
    <row r="352" spans="1:7" ht="12.75">
      <c r="A352" s="113" t="s">
        <v>99</v>
      </c>
      <c r="B352" s="14" t="s">
        <v>394</v>
      </c>
      <c r="C352" s="14"/>
      <c r="D352" s="36" t="s">
        <v>290</v>
      </c>
      <c r="E352" s="103">
        <f>E353+E356+E360</f>
        <v>4541.360000000001</v>
      </c>
      <c r="F352" s="134" t="e">
        <f aca="true" t="shared" si="55" ref="F352:G355">F353</f>
        <v>#REF!</v>
      </c>
      <c r="G352" s="103" t="e">
        <f t="shared" si="55"/>
        <v>#REF!</v>
      </c>
    </row>
    <row r="353" spans="1:7" ht="22.5">
      <c r="A353" s="113" t="s">
        <v>99</v>
      </c>
      <c r="B353" s="14" t="s">
        <v>432</v>
      </c>
      <c r="C353" s="14"/>
      <c r="D353" s="58" t="s">
        <v>116</v>
      </c>
      <c r="E353" s="103">
        <f>E354</f>
        <v>3582.3</v>
      </c>
      <c r="F353" s="134" t="e">
        <f t="shared" si="55"/>
        <v>#REF!</v>
      </c>
      <c r="G353" s="103" t="e">
        <f t="shared" si="55"/>
        <v>#REF!</v>
      </c>
    </row>
    <row r="354" spans="1:7" ht="12.75">
      <c r="A354" s="113" t="s">
        <v>99</v>
      </c>
      <c r="B354" s="14" t="s">
        <v>433</v>
      </c>
      <c r="C354" s="14"/>
      <c r="D354" s="36" t="s">
        <v>76</v>
      </c>
      <c r="E354" s="103">
        <f>E355</f>
        <v>3582.3</v>
      </c>
      <c r="F354" s="134" t="e">
        <f t="shared" si="55"/>
        <v>#REF!</v>
      </c>
      <c r="G354" s="103" t="e">
        <f t="shared" si="55"/>
        <v>#REF!</v>
      </c>
    </row>
    <row r="355" spans="1:7" ht="17.25" customHeight="1">
      <c r="A355" s="113" t="s">
        <v>99</v>
      </c>
      <c r="B355" s="14" t="s">
        <v>433</v>
      </c>
      <c r="C355" s="14" t="s">
        <v>57</v>
      </c>
      <c r="D355" s="37" t="s">
        <v>58</v>
      </c>
      <c r="E355" s="103">
        <f>ВЕД!F371</f>
        <v>3582.3</v>
      </c>
      <c r="F355" s="134" t="e">
        <f t="shared" si="55"/>
        <v>#REF!</v>
      </c>
      <c r="G355" s="103" t="e">
        <f t="shared" si="55"/>
        <v>#REF!</v>
      </c>
    </row>
    <row r="356" spans="1:7" ht="22.5">
      <c r="A356" s="113" t="s">
        <v>99</v>
      </c>
      <c r="B356" s="14" t="s">
        <v>434</v>
      </c>
      <c r="C356" s="14"/>
      <c r="D356" s="58" t="s">
        <v>189</v>
      </c>
      <c r="E356" s="103">
        <f>E357</f>
        <v>884.0600000000001</v>
      </c>
      <c r="F356" s="134" t="e">
        <f>ВЕД!#REF!</f>
        <v>#REF!</v>
      </c>
      <c r="G356" s="103" t="e">
        <f>ВЕД!#REF!</f>
        <v>#REF!</v>
      </c>
    </row>
    <row r="357" spans="1:7" ht="12.75">
      <c r="A357" s="113" t="s">
        <v>99</v>
      </c>
      <c r="B357" s="14" t="s">
        <v>435</v>
      </c>
      <c r="C357" s="14"/>
      <c r="D357" s="36" t="s">
        <v>290</v>
      </c>
      <c r="E357" s="103">
        <f>SUM(E358:E359)</f>
        <v>884.0600000000001</v>
      </c>
      <c r="F357" s="134" t="e">
        <f>F358+F370</f>
        <v>#REF!</v>
      </c>
      <c r="G357" s="103" t="e">
        <f>G358+G370</f>
        <v>#REF!</v>
      </c>
    </row>
    <row r="358" spans="1:7" ht="18.75" customHeight="1">
      <c r="A358" s="113" t="s">
        <v>99</v>
      </c>
      <c r="B358" s="14" t="s">
        <v>435</v>
      </c>
      <c r="C358" s="14" t="s">
        <v>57</v>
      </c>
      <c r="D358" s="37" t="s">
        <v>58</v>
      </c>
      <c r="E358" s="103">
        <f>ВЕД!F374</f>
        <v>883.0600000000001</v>
      </c>
      <c r="F358" s="134" t="e">
        <f>F359</f>
        <v>#REF!</v>
      </c>
      <c r="G358" s="103" t="e">
        <f>G359</f>
        <v>#REF!</v>
      </c>
    </row>
    <row r="359" spans="1:7" ht="12.75">
      <c r="A359" s="113" t="s">
        <v>99</v>
      </c>
      <c r="B359" s="14" t="s">
        <v>435</v>
      </c>
      <c r="C359" s="14" t="s">
        <v>64</v>
      </c>
      <c r="D359" s="94" t="s">
        <v>185</v>
      </c>
      <c r="E359" s="103">
        <f>ВЕД!F375</f>
        <v>1</v>
      </c>
      <c r="F359" s="134" t="e">
        <f>F368</f>
        <v>#REF!</v>
      </c>
      <c r="G359" s="103" t="e">
        <f>G368</f>
        <v>#REF!</v>
      </c>
    </row>
    <row r="360" spans="1:7" ht="22.5">
      <c r="A360" s="14" t="s">
        <v>99</v>
      </c>
      <c r="B360" s="14" t="s">
        <v>505</v>
      </c>
      <c r="C360" s="14"/>
      <c r="D360" s="94" t="s">
        <v>507</v>
      </c>
      <c r="E360" s="103">
        <f>E361</f>
        <v>75</v>
      </c>
      <c r="F360" s="134"/>
      <c r="G360" s="103"/>
    </row>
    <row r="361" spans="1:7" ht="12.75">
      <c r="A361" s="14" t="s">
        <v>99</v>
      </c>
      <c r="B361" s="14" t="s">
        <v>506</v>
      </c>
      <c r="C361" s="14"/>
      <c r="D361" s="36" t="s">
        <v>76</v>
      </c>
      <c r="E361" s="103">
        <f>E362</f>
        <v>75</v>
      </c>
      <c r="F361" s="134"/>
      <c r="G361" s="103"/>
    </row>
    <row r="362" spans="1:7" ht="22.5">
      <c r="A362" s="14" t="s">
        <v>99</v>
      </c>
      <c r="B362" s="14" t="s">
        <v>506</v>
      </c>
      <c r="C362" s="14" t="s">
        <v>57</v>
      </c>
      <c r="D362" s="37" t="s">
        <v>58</v>
      </c>
      <c r="E362" s="103">
        <f>ВЕД!F378</f>
        <v>75</v>
      </c>
      <c r="F362" s="134"/>
      <c r="G362" s="103"/>
    </row>
    <row r="363" spans="1:7" ht="22.5">
      <c r="A363" s="113" t="s">
        <v>99</v>
      </c>
      <c r="B363" s="14" t="s">
        <v>465</v>
      </c>
      <c r="C363" s="14"/>
      <c r="D363" s="94" t="s">
        <v>466</v>
      </c>
      <c r="E363" s="103">
        <f>E364</f>
        <v>1669.3</v>
      </c>
      <c r="F363" s="134"/>
      <c r="G363" s="103"/>
    </row>
    <row r="364" spans="1:7" ht="12.75">
      <c r="A364" s="113" t="s">
        <v>99</v>
      </c>
      <c r="B364" s="14" t="s">
        <v>467</v>
      </c>
      <c r="C364" s="14"/>
      <c r="D364" s="36" t="s">
        <v>290</v>
      </c>
      <c r="E364" s="103">
        <f>E365</f>
        <v>1669.3</v>
      </c>
      <c r="F364" s="134"/>
      <c r="G364" s="103"/>
    </row>
    <row r="365" spans="1:7" ht="22.5">
      <c r="A365" s="113" t="s">
        <v>99</v>
      </c>
      <c r="B365" s="14" t="s">
        <v>468</v>
      </c>
      <c r="C365" s="14"/>
      <c r="D365" s="94" t="s">
        <v>469</v>
      </c>
      <c r="E365" s="103">
        <f>E366</f>
        <v>1669.3</v>
      </c>
      <c r="F365" s="134"/>
      <c r="G365" s="103"/>
    </row>
    <row r="366" spans="1:7" ht="12.75">
      <c r="A366" s="113" t="s">
        <v>99</v>
      </c>
      <c r="B366" s="14" t="s">
        <v>470</v>
      </c>
      <c r="C366" s="14"/>
      <c r="D366" s="36" t="s">
        <v>76</v>
      </c>
      <c r="E366" s="103">
        <f>E367</f>
        <v>1669.3</v>
      </c>
      <c r="F366" s="134"/>
      <c r="G366" s="103"/>
    </row>
    <row r="367" spans="1:7" ht="22.5">
      <c r="A367" s="113" t="s">
        <v>99</v>
      </c>
      <c r="B367" s="14" t="s">
        <v>470</v>
      </c>
      <c r="C367" s="14" t="s">
        <v>57</v>
      </c>
      <c r="D367" s="37" t="s">
        <v>58</v>
      </c>
      <c r="E367" s="103">
        <f>ВЕД!F383</f>
        <v>1669.3</v>
      </c>
      <c r="F367" s="134"/>
      <c r="G367" s="103"/>
    </row>
    <row r="368" spans="1:7" ht="18" customHeight="1">
      <c r="A368" s="113" t="s">
        <v>99</v>
      </c>
      <c r="B368" s="14" t="s">
        <v>436</v>
      </c>
      <c r="C368" s="14"/>
      <c r="D368" s="95" t="s">
        <v>106</v>
      </c>
      <c r="E368" s="103">
        <f>E369</f>
        <v>0</v>
      </c>
      <c r="F368" s="134" t="e">
        <f>F369</f>
        <v>#REF!</v>
      </c>
      <c r="G368" s="103" t="e">
        <f>G369</f>
        <v>#REF!</v>
      </c>
    </row>
    <row r="369" spans="1:7" ht="22.5" hidden="1">
      <c r="A369" s="113" t="s">
        <v>99</v>
      </c>
      <c r="B369" s="14" t="s">
        <v>437</v>
      </c>
      <c r="C369" s="14"/>
      <c r="D369" s="36" t="s">
        <v>439</v>
      </c>
      <c r="E369" s="103">
        <f>E370</f>
        <v>0</v>
      </c>
      <c r="F369" s="134" t="e">
        <f>ВЕД!#REF!</f>
        <v>#REF!</v>
      </c>
      <c r="G369" s="103" t="e">
        <f>ВЕД!#REF!</f>
        <v>#REF!</v>
      </c>
    </row>
    <row r="370" spans="1:7" ht="12.75" hidden="1">
      <c r="A370" s="113" t="s">
        <v>99</v>
      </c>
      <c r="B370" s="14" t="s">
        <v>438</v>
      </c>
      <c r="C370" s="14"/>
      <c r="D370" s="36" t="s">
        <v>290</v>
      </c>
      <c r="E370" s="103">
        <f>E371</f>
        <v>0</v>
      </c>
      <c r="F370" s="134" t="e">
        <f>F371+#REF!</f>
        <v>#REF!</v>
      </c>
      <c r="G370" s="103" t="e">
        <f>G371+#REF!</f>
        <v>#REF!</v>
      </c>
    </row>
    <row r="371" spans="1:7" ht="12.75" hidden="1">
      <c r="A371" s="113" t="s">
        <v>99</v>
      </c>
      <c r="B371" s="14" t="s">
        <v>440</v>
      </c>
      <c r="C371" s="14"/>
      <c r="D371" s="58" t="s">
        <v>267</v>
      </c>
      <c r="E371" s="103">
        <f aca="true" t="shared" si="56" ref="E371:G372">E372</f>
        <v>0</v>
      </c>
      <c r="F371" s="134" t="e">
        <f t="shared" si="56"/>
        <v>#REF!</v>
      </c>
      <c r="G371" s="103" t="e">
        <f t="shared" si="56"/>
        <v>#REF!</v>
      </c>
    </row>
    <row r="372" spans="1:7" ht="17.25" customHeight="1" hidden="1">
      <c r="A372" s="113" t="s">
        <v>99</v>
      </c>
      <c r="B372" s="14" t="s">
        <v>441</v>
      </c>
      <c r="C372" s="14"/>
      <c r="D372" s="36" t="s">
        <v>76</v>
      </c>
      <c r="E372" s="103">
        <f t="shared" si="56"/>
        <v>0</v>
      </c>
      <c r="F372" s="134" t="e">
        <f t="shared" si="56"/>
        <v>#REF!</v>
      </c>
      <c r="G372" s="103" t="e">
        <f t="shared" si="56"/>
        <v>#REF!</v>
      </c>
    </row>
    <row r="373" spans="1:7" ht="22.5" hidden="1">
      <c r="A373" s="113" t="s">
        <v>99</v>
      </c>
      <c r="B373" s="14" t="s">
        <v>441</v>
      </c>
      <c r="C373" s="14" t="s">
        <v>57</v>
      </c>
      <c r="D373" s="37" t="s">
        <v>58</v>
      </c>
      <c r="E373" s="103">
        <f>ВЕД!F389</f>
        <v>0</v>
      </c>
      <c r="F373" s="134" t="e">
        <f>ВЕД!#REF!</f>
        <v>#REF!</v>
      </c>
      <c r="G373" s="103" t="e">
        <f>ВЕД!#REF!</f>
        <v>#REF!</v>
      </c>
    </row>
    <row r="374" spans="1:7" ht="45" hidden="1">
      <c r="A374" s="110" t="s">
        <v>99</v>
      </c>
      <c r="B374" s="21" t="s">
        <v>442</v>
      </c>
      <c r="C374" s="14"/>
      <c r="D374" s="98" t="s">
        <v>259</v>
      </c>
      <c r="E374" s="104">
        <f aca="true" t="shared" si="57" ref="E374:G379">E375</f>
        <v>0</v>
      </c>
      <c r="F374" s="196" t="e">
        <f t="shared" si="57"/>
        <v>#REF!</v>
      </c>
      <c r="G374" s="104" t="e">
        <f t="shared" si="57"/>
        <v>#REF!</v>
      </c>
    </row>
    <row r="375" spans="1:7" ht="12.75" hidden="1">
      <c r="A375" s="113" t="s">
        <v>99</v>
      </c>
      <c r="B375" s="14" t="s">
        <v>443</v>
      </c>
      <c r="C375" s="14"/>
      <c r="D375" s="58" t="s">
        <v>252</v>
      </c>
      <c r="E375" s="103">
        <f t="shared" si="57"/>
        <v>0</v>
      </c>
      <c r="F375" s="134" t="e">
        <f t="shared" si="57"/>
        <v>#REF!</v>
      </c>
      <c r="G375" s="103" t="e">
        <f t="shared" si="57"/>
        <v>#REF!</v>
      </c>
    </row>
    <row r="376" spans="1:7" ht="12.75" hidden="1">
      <c r="A376" s="113" t="s">
        <v>99</v>
      </c>
      <c r="B376" s="14" t="s">
        <v>444</v>
      </c>
      <c r="C376" s="14"/>
      <c r="D376" s="36" t="s">
        <v>255</v>
      </c>
      <c r="E376" s="103">
        <f t="shared" si="57"/>
        <v>0</v>
      </c>
      <c r="F376" s="134" t="e">
        <f t="shared" si="57"/>
        <v>#REF!</v>
      </c>
      <c r="G376" s="103" t="e">
        <f t="shared" si="57"/>
        <v>#REF!</v>
      </c>
    </row>
    <row r="377" spans="1:7" ht="12.75" hidden="1">
      <c r="A377" s="113" t="s">
        <v>99</v>
      </c>
      <c r="B377" s="14" t="s">
        <v>445</v>
      </c>
      <c r="C377" s="14"/>
      <c r="D377" s="36" t="s">
        <v>290</v>
      </c>
      <c r="E377" s="103">
        <f t="shared" si="57"/>
        <v>0</v>
      </c>
      <c r="F377" s="134" t="e">
        <f t="shared" si="57"/>
        <v>#REF!</v>
      </c>
      <c r="G377" s="103" t="e">
        <f t="shared" si="57"/>
        <v>#REF!</v>
      </c>
    </row>
    <row r="378" spans="1:7" ht="22.5" hidden="1">
      <c r="A378" s="113" t="s">
        <v>99</v>
      </c>
      <c r="B378" s="14" t="s">
        <v>446</v>
      </c>
      <c r="C378" s="14"/>
      <c r="D378" s="58" t="s">
        <v>260</v>
      </c>
      <c r="E378" s="103">
        <f t="shared" si="57"/>
        <v>0</v>
      </c>
      <c r="F378" s="134" t="e">
        <f t="shared" si="57"/>
        <v>#REF!</v>
      </c>
      <c r="G378" s="103" t="e">
        <f t="shared" si="57"/>
        <v>#REF!</v>
      </c>
    </row>
    <row r="379" spans="1:7" ht="12.75" hidden="1">
      <c r="A379" s="113" t="s">
        <v>99</v>
      </c>
      <c r="B379" s="14" t="s">
        <v>447</v>
      </c>
      <c r="C379" s="14"/>
      <c r="D379" s="36" t="s">
        <v>76</v>
      </c>
      <c r="E379" s="103">
        <f>E380</f>
        <v>0</v>
      </c>
      <c r="F379" s="134" t="e">
        <f t="shared" si="57"/>
        <v>#REF!</v>
      </c>
      <c r="G379" s="103" t="e">
        <f t="shared" si="57"/>
        <v>#REF!</v>
      </c>
    </row>
    <row r="380" spans="1:7" ht="22.5" hidden="1">
      <c r="A380" s="113" t="s">
        <v>99</v>
      </c>
      <c r="B380" s="14" t="s">
        <v>447</v>
      </c>
      <c r="C380" s="14" t="s">
        <v>57</v>
      </c>
      <c r="D380" s="37" t="s">
        <v>58</v>
      </c>
      <c r="E380" s="103">
        <f>ВЕД!F422</f>
        <v>0</v>
      </c>
      <c r="F380" s="134" t="e">
        <f>#REF!</f>
        <v>#REF!</v>
      </c>
      <c r="G380" s="103" t="e">
        <f>#REF!</f>
        <v>#REF!</v>
      </c>
    </row>
    <row r="381" spans="1:7" ht="12.75">
      <c r="A381" s="110" t="s">
        <v>26</v>
      </c>
      <c r="B381" s="21"/>
      <c r="C381" s="21"/>
      <c r="D381" s="39" t="s">
        <v>101</v>
      </c>
      <c r="E381" s="104">
        <f aca="true" t="shared" si="58" ref="E381:G386">E382</f>
        <v>1000</v>
      </c>
      <c r="F381" s="196" t="e">
        <f t="shared" si="58"/>
        <v>#REF!</v>
      </c>
      <c r="G381" s="104" t="e">
        <f t="shared" si="58"/>
        <v>#REF!</v>
      </c>
    </row>
    <row r="382" spans="1:7" ht="12.75">
      <c r="A382" s="113" t="s">
        <v>31</v>
      </c>
      <c r="B382" s="14"/>
      <c r="C382" s="14"/>
      <c r="D382" s="36" t="s">
        <v>32</v>
      </c>
      <c r="E382" s="103">
        <f t="shared" si="58"/>
        <v>1000</v>
      </c>
      <c r="F382" s="134" t="e">
        <f t="shared" si="58"/>
        <v>#REF!</v>
      </c>
      <c r="G382" s="103" t="e">
        <f t="shared" si="58"/>
        <v>#REF!</v>
      </c>
    </row>
    <row r="383" spans="1:7" ht="12.75">
      <c r="A383" s="113" t="s">
        <v>31</v>
      </c>
      <c r="B383" s="14" t="s">
        <v>288</v>
      </c>
      <c r="C383" s="14"/>
      <c r="D383" s="36" t="s">
        <v>69</v>
      </c>
      <c r="E383" s="103">
        <f t="shared" si="58"/>
        <v>1000</v>
      </c>
      <c r="F383" s="134" t="e">
        <f t="shared" si="58"/>
        <v>#REF!</v>
      </c>
      <c r="G383" s="103" t="e">
        <f t="shared" si="58"/>
        <v>#REF!</v>
      </c>
    </row>
    <row r="384" spans="1:7" ht="22.5">
      <c r="A384" s="113" t="s">
        <v>31</v>
      </c>
      <c r="B384" s="14" t="s">
        <v>479</v>
      </c>
      <c r="C384" s="14"/>
      <c r="D384" s="36" t="s">
        <v>480</v>
      </c>
      <c r="E384" s="103">
        <f t="shared" si="58"/>
        <v>1000</v>
      </c>
      <c r="F384" s="134" t="e">
        <f t="shared" si="58"/>
        <v>#REF!</v>
      </c>
      <c r="G384" s="103" t="e">
        <f t="shared" si="58"/>
        <v>#REF!</v>
      </c>
    </row>
    <row r="385" spans="1:7" ht="12.75">
      <c r="A385" s="113" t="s">
        <v>31</v>
      </c>
      <c r="B385" s="14" t="s">
        <v>479</v>
      </c>
      <c r="C385" s="14"/>
      <c r="D385" s="58" t="s">
        <v>320</v>
      </c>
      <c r="E385" s="103">
        <f t="shared" si="58"/>
        <v>1000</v>
      </c>
      <c r="F385" s="134" t="e">
        <f t="shared" si="58"/>
        <v>#REF!</v>
      </c>
      <c r="G385" s="103" t="e">
        <f t="shared" si="58"/>
        <v>#REF!</v>
      </c>
    </row>
    <row r="386" spans="1:7" ht="12.75">
      <c r="A386" s="113" t="s">
        <v>31</v>
      </c>
      <c r="B386" s="14" t="s">
        <v>481</v>
      </c>
      <c r="C386" s="14"/>
      <c r="D386" s="36" t="s">
        <v>290</v>
      </c>
      <c r="E386" s="103">
        <f t="shared" si="58"/>
        <v>1000</v>
      </c>
      <c r="F386" s="134" t="e">
        <f t="shared" si="58"/>
        <v>#REF!</v>
      </c>
      <c r="G386" s="103" t="e">
        <f t="shared" si="58"/>
        <v>#REF!</v>
      </c>
    </row>
    <row r="387" spans="1:7" ht="22.5">
      <c r="A387" s="113" t="s">
        <v>31</v>
      </c>
      <c r="B387" s="14" t="s">
        <v>482</v>
      </c>
      <c r="C387" s="14"/>
      <c r="D387" s="36" t="s">
        <v>448</v>
      </c>
      <c r="E387" s="103">
        <f>E388</f>
        <v>1000</v>
      </c>
      <c r="F387" s="134" t="e">
        <f>ВЕД!#REF!</f>
        <v>#REF!</v>
      </c>
      <c r="G387" s="103" t="e">
        <f>ВЕД!#REF!</f>
        <v>#REF!</v>
      </c>
    </row>
    <row r="388" spans="1:7" ht="13.5" thickBot="1">
      <c r="A388" s="117" t="s">
        <v>31</v>
      </c>
      <c r="B388" s="118" t="s">
        <v>482</v>
      </c>
      <c r="C388" s="118" t="s">
        <v>8</v>
      </c>
      <c r="D388" s="119" t="s">
        <v>9</v>
      </c>
      <c r="E388" s="107">
        <f>ВЕД!F432</f>
        <v>1000</v>
      </c>
      <c r="F388" s="196" t="e">
        <f>F390</f>
        <v>#REF!</v>
      </c>
      <c r="G388" s="104" t="e">
        <f>G390</f>
        <v>#REF!</v>
      </c>
    </row>
    <row r="389" spans="1:7" ht="12.75" hidden="1">
      <c r="A389" s="199" t="s">
        <v>27</v>
      </c>
      <c r="B389" s="172"/>
      <c r="C389" s="172"/>
      <c r="D389" s="173" t="s">
        <v>28</v>
      </c>
      <c r="E389" s="200">
        <f>E390</f>
        <v>0</v>
      </c>
      <c r="F389" s="79"/>
      <c r="G389" s="104"/>
    </row>
    <row r="390" spans="1:7" ht="12.75" hidden="1">
      <c r="A390" s="110" t="s">
        <v>29</v>
      </c>
      <c r="B390" s="21"/>
      <c r="C390" s="21"/>
      <c r="D390" s="35" t="s">
        <v>30</v>
      </c>
      <c r="E390" s="76">
        <f aca="true" t="shared" si="59" ref="E390:G396">E391</f>
        <v>0</v>
      </c>
      <c r="F390" s="76" t="e">
        <f t="shared" si="59"/>
        <v>#REF!</v>
      </c>
      <c r="G390" s="100" t="e">
        <f t="shared" si="59"/>
        <v>#REF!</v>
      </c>
    </row>
    <row r="391" spans="1:7" ht="33.75" hidden="1">
      <c r="A391" s="21" t="s">
        <v>29</v>
      </c>
      <c r="B391" s="21" t="s">
        <v>455</v>
      </c>
      <c r="C391" s="21"/>
      <c r="D391" s="35" t="s">
        <v>274</v>
      </c>
      <c r="E391" s="76">
        <f t="shared" si="59"/>
        <v>0</v>
      </c>
      <c r="F391" s="76" t="e">
        <f t="shared" si="59"/>
        <v>#REF!</v>
      </c>
      <c r="G391" s="100" t="e">
        <f t="shared" si="59"/>
        <v>#REF!</v>
      </c>
    </row>
    <row r="392" spans="1:7" ht="33.75" hidden="1">
      <c r="A392" s="14" t="s">
        <v>29</v>
      </c>
      <c r="B392" s="14" t="s">
        <v>456</v>
      </c>
      <c r="C392" s="14"/>
      <c r="D392" s="60" t="s">
        <v>0</v>
      </c>
      <c r="E392" s="77">
        <f t="shared" si="59"/>
        <v>0</v>
      </c>
      <c r="F392" s="77" t="e">
        <f t="shared" si="59"/>
        <v>#REF!</v>
      </c>
      <c r="G392" s="101" t="e">
        <f t="shared" si="59"/>
        <v>#REF!</v>
      </c>
    </row>
    <row r="393" spans="1:7" ht="22.5" hidden="1">
      <c r="A393" s="14" t="s">
        <v>29</v>
      </c>
      <c r="B393" s="14" t="s">
        <v>457</v>
      </c>
      <c r="C393" s="14"/>
      <c r="D393" s="37" t="s">
        <v>170</v>
      </c>
      <c r="E393" s="77">
        <f t="shared" si="59"/>
        <v>0</v>
      </c>
      <c r="F393" s="77" t="e">
        <f t="shared" si="59"/>
        <v>#REF!</v>
      </c>
      <c r="G393" s="101" t="e">
        <f t="shared" si="59"/>
        <v>#REF!</v>
      </c>
    </row>
    <row r="394" spans="1:7" ht="12.75" hidden="1">
      <c r="A394" s="14" t="s">
        <v>29</v>
      </c>
      <c r="B394" s="14" t="s">
        <v>458</v>
      </c>
      <c r="C394" s="14"/>
      <c r="D394" s="36" t="s">
        <v>290</v>
      </c>
      <c r="E394" s="77">
        <f t="shared" si="59"/>
        <v>0</v>
      </c>
      <c r="F394" s="77" t="e">
        <f t="shared" si="59"/>
        <v>#REF!</v>
      </c>
      <c r="G394" s="101" t="e">
        <f t="shared" si="59"/>
        <v>#REF!</v>
      </c>
    </row>
    <row r="395" spans="1:7" ht="22.5" hidden="1">
      <c r="A395" s="14" t="s">
        <v>29</v>
      </c>
      <c r="B395" s="14" t="s">
        <v>459</v>
      </c>
      <c r="C395" s="14"/>
      <c r="D395" s="37" t="s">
        <v>460</v>
      </c>
      <c r="E395" s="77">
        <f t="shared" si="59"/>
        <v>0</v>
      </c>
      <c r="F395" s="77" t="e">
        <f t="shared" si="59"/>
        <v>#REF!</v>
      </c>
      <c r="G395" s="101" t="e">
        <f t="shared" si="59"/>
        <v>#REF!</v>
      </c>
    </row>
    <row r="396" spans="1:7" ht="14.25" customHeight="1" hidden="1">
      <c r="A396" s="14" t="s">
        <v>29</v>
      </c>
      <c r="B396" s="14" t="s">
        <v>461</v>
      </c>
      <c r="C396" s="14"/>
      <c r="D396" s="37" t="s">
        <v>76</v>
      </c>
      <c r="E396" s="77">
        <f t="shared" si="59"/>
        <v>0</v>
      </c>
      <c r="F396" s="77" t="e">
        <f t="shared" si="59"/>
        <v>#REF!</v>
      </c>
      <c r="G396" s="101" t="e">
        <f t="shared" si="59"/>
        <v>#REF!</v>
      </c>
    </row>
    <row r="397" spans="1:7" ht="18" customHeight="1" hidden="1">
      <c r="A397" s="14" t="s">
        <v>29</v>
      </c>
      <c r="B397" s="14" t="s">
        <v>461</v>
      </c>
      <c r="C397" s="14" t="s">
        <v>57</v>
      </c>
      <c r="D397" s="37" t="s">
        <v>58</v>
      </c>
      <c r="E397" s="77">
        <f>ВЕД!F441</f>
        <v>0</v>
      </c>
      <c r="F397" s="77" t="e">
        <f>#REF!</f>
        <v>#REF!</v>
      </c>
      <c r="G397" s="101" t="e">
        <f>#REF!</f>
        <v>#REF!</v>
      </c>
    </row>
    <row r="398" spans="1:7" ht="12.75" hidden="1">
      <c r="A398" s="110" t="s">
        <v>40</v>
      </c>
      <c r="B398" s="21"/>
      <c r="C398" s="21"/>
      <c r="D398" s="35" t="s">
        <v>37</v>
      </c>
      <c r="E398" s="79">
        <f>E399</f>
        <v>0</v>
      </c>
      <c r="F398" s="79">
        <f>F399</f>
        <v>0</v>
      </c>
      <c r="G398" s="104">
        <f>G399</f>
        <v>0</v>
      </c>
    </row>
    <row r="399" spans="1:7" ht="12.75" hidden="1">
      <c r="A399" s="110" t="s">
        <v>41</v>
      </c>
      <c r="B399" s="21"/>
      <c r="C399" s="21"/>
      <c r="D399" s="35" t="s">
        <v>42</v>
      </c>
      <c r="E399" s="78">
        <f>E401</f>
        <v>0</v>
      </c>
      <c r="F399" s="78">
        <f>F401</f>
        <v>0</v>
      </c>
      <c r="G399" s="103">
        <f>G401</f>
        <v>0</v>
      </c>
    </row>
    <row r="400" spans="1:7" ht="12.75" hidden="1">
      <c r="A400" s="110" t="s">
        <v>41</v>
      </c>
      <c r="B400" s="14" t="s">
        <v>120</v>
      </c>
      <c r="C400" s="14"/>
      <c r="D400" s="36" t="s">
        <v>9</v>
      </c>
      <c r="E400" s="78">
        <f>E401</f>
        <v>0</v>
      </c>
      <c r="F400" s="78">
        <f aca="true" t="shared" si="60" ref="F400:G403">F401</f>
        <v>0</v>
      </c>
      <c r="G400" s="103">
        <f t="shared" si="60"/>
        <v>0</v>
      </c>
    </row>
    <row r="401" spans="1:7" ht="33.75" hidden="1">
      <c r="A401" s="113" t="s">
        <v>41</v>
      </c>
      <c r="B401" s="14" t="s">
        <v>121</v>
      </c>
      <c r="C401" s="14"/>
      <c r="D401" s="36" t="s">
        <v>124</v>
      </c>
      <c r="E401" s="78">
        <f>E402</f>
        <v>0</v>
      </c>
      <c r="F401" s="78">
        <f t="shared" si="60"/>
        <v>0</v>
      </c>
      <c r="G401" s="103">
        <f t="shared" si="60"/>
        <v>0</v>
      </c>
    </row>
    <row r="402" spans="1:7" ht="45" hidden="1">
      <c r="A402" s="113" t="s">
        <v>41</v>
      </c>
      <c r="B402" s="14" t="s">
        <v>122</v>
      </c>
      <c r="C402" s="14"/>
      <c r="D402" s="36" t="s">
        <v>123</v>
      </c>
      <c r="E402" s="78">
        <f>E403</f>
        <v>0</v>
      </c>
      <c r="F402" s="78">
        <f t="shared" si="60"/>
        <v>0</v>
      </c>
      <c r="G402" s="103">
        <f t="shared" si="60"/>
        <v>0</v>
      </c>
    </row>
    <row r="403" spans="1:7" ht="12.75" hidden="1">
      <c r="A403" s="113" t="s">
        <v>41</v>
      </c>
      <c r="B403" s="14" t="s">
        <v>122</v>
      </c>
      <c r="C403" s="14" t="s">
        <v>8</v>
      </c>
      <c r="D403" s="36" t="s">
        <v>9</v>
      </c>
      <c r="E403" s="78">
        <f>E404</f>
        <v>0</v>
      </c>
      <c r="F403" s="78">
        <f t="shared" si="60"/>
        <v>0</v>
      </c>
      <c r="G403" s="103">
        <f t="shared" si="60"/>
        <v>0</v>
      </c>
    </row>
    <row r="404" spans="1:7" ht="12.75" hidden="1">
      <c r="A404" s="113" t="s">
        <v>41</v>
      </c>
      <c r="B404" s="14" t="s">
        <v>122</v>
      </c>
      <c r="C404" s="14" t="s">
        <v>102</v>
      </c>
      <c r="D404" s="36" t="s">
        <v>103</v>
      </c>
      <c r="E404" s="78">
        <f>ВЕД!F448</f>
        <v>0</v>
      </c>
      <c r="F404" s="78">
        <f>ВЕД!G448</f>
        <v>0</v>
      </c>
      <c r="G404" s="103">
        <f>ВЕД!H448</f>
        <v>0</v>
      </c>
    </row>
    <row r="405" spans="1:7" ht="12.75" hidden="1">
      <c r="A405" s="110" t="s">
        <v>43</v>
      </c>
      <c r="B405" s="14"/>
      <c r="C405" s="19"/>
      <c r="D405" s="35" t="s">
        <v>33</v>
      </c>
      <c r="E405" s="76">
        <f>E406</f>
        <v>0</v>
      </c>
      <c r="F405" s="76">
        <f>F406</f>
        <v>0</v>
      </c>
      <c r="G405" s="100">
        <f>G406</f>
        <v>0</v>
      </c>
    </row>
    <row r="406" spans="1:7" ht="18" customHeight="1" hidden="1">
      <c r="A406" s="110" t="s">
        <v>44</v>
      </c>
      <c r="B406" s="14"/>
      <c r="C406" s="19"/>
      <c r="D406" s="35" t="s">
        <v>53</v>
      </c>
      <c r="E406" s="76">
        <f>E409</f>
        <v>0</v>
      </c>
      <c r="F406" s="76">
        <f>F409</f>
        <v>0</v>
      </c>
      <c r="G406" s="100">
        <f>G409</f>
        <v>0</v>
      </c>
    </row>
    <row r="407" spans="1:7" ht="12.75" hidden="1">
      <c r="A407" s="110" t="s">
        <v>44</v>
      </c>
      <c r="B407" s="14" t="s">
        <v>117</v>
      </c>
      <c r="C407" s="7"/>
      <c r="D407" s="36" t="s">
        <v>118</v>
      </c>
      <c r="E407" s="76">
        <f>E408</f>
        <v>0</v>
      </c>
      <c r="F407" s="76">
        <f aca="true" t="shared" si="61" ref="F407:G409">F408</f>
        <v>0</v>
      </c>
      <c r="G407" s="100">
        <f t="shared" si="61"/>
        <v>0</v>
      </c>
    </row>
    <row r="408" spans="1:7" ht="12.75" hidden="1">
      <c r="A408" s="110" t="s">
        <v>44</v>
      </c>
      <c r="B408" s="14" t="s">
        <v>119</v>
      </c>
      <c r="C408" s="19"/>
      <c r="D408" s="37" t="s">
        <v>34</v>
      </c>
      <c r="E408" s="76">
        <f>E409</f>
        <v>0</v>
      </c>
      <c r="F408" s="76">
        <f t="shared" si="61"/>
        <v>0</v>
      </c>
      <c r="G408" s="100">
        <f t="shared" si="61"/>
        <v>0</v>
      </c>
    </row>
    <row r="409" spans="1:7" ht="12.75" hidden="1">
      <c r="A409" s="113" t="s">
        <v>44</v>
      </c>
      <c r="B409" s="14" t="s">
        <v>119</v>
      </c>
      <c r="C409" s="7">
        <v>700</v>
      </c>
      <c r="D409" s="37" t="s">
        <v>7</v>
      </c>
      <c r="E409" s="77">
        <f>E410</f>
        <v>0</v>
      </c>
      <c r="F409" s="77">
        <f t="shared" si="61"/>
        <v>0</v>
      </c>
      <c r="G409" s="101">
        <f t="shared" si="61"/>
        <v>0</v>
      </c>
    </row>
    <row r="410" spans="1:7" ht="13.5" hidden="1" thickBot="1">
      <c r="A410" s="117" t="s">
        <v>44</v>
      </c>
      <c r="B410" s="118" t="s">
        <v>119</v>
      </c>
      <c r="C410" s="118" t="s">
        <v>51</v>
      </c>
      <c r="D410" s="119" t="s">
        <v>52</v>
      </c>
      <c r="E410" s="120">
        <f>ВЕД!F454</f>
        <v>0</v>
      </c>
      <c r="F410" s="120">
        <f>ВЕД!G454</f>
        <v>0</v>
      </c>
      <c r="G410" s="107">
        <f>ВЕД!H454</f>
        <v>0</v>
      </c>
    </row>
  </sheetData>
  <sheetProtection/>
  <mergeCells count="15">
    <mergeCell ref="F14:G14"/>
    <mergeCell ref="A10:E11"/>
    <mergeCell ref="A13:A15"/>
    <mergeCell ref="B13:B15"/>
    <mergeCell ref="C13:C15"/>
    <mergeCell ref="D13:D15"/>
    <mergeCell ref="E13:E15"/>
    <mergeCell ref="D7:G7"/>
    <mergeCell ref="D8:E8"/>
    <mergeCell ref="D1:G1"/>
    <mergeCell ref="D2:G2"/>
    <mergeCell ref="D6:G6"/>
    <mergeCell ref="D4:E4"/>
    <mergeCell ref="D5:E5"/>
    <mergeCell ref="D3:E3"/>
  </mergeCells>
  <printOptions/>
  <pageMargins left="0.7874015748031497" right="0.3937007874015748" top="0.3937007874015748" bottom="0.3937007874015748" header="0.5118110236220472" footer="0.5118110236220472"/>
  <pageSetup fitToHeight="65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1"/>
  <sheetViews>
    <sheetView tabSelected="1" view="pageBreakPreview" zoomScale="130" zoomScaleSheetLayoutView="130" zoomScalePageLayoutView="0" workbookViewId="0" topLeftCell="A1">
      <selection activeCell="D4" sqref="D4:E4"/>
    </sheetView>
  </sheetViews>
  <sheetFormatPr defaultColWidth="9.00390625" defaultRowHeight="12.75"/>
  <cols>
    <col min="1" max="1" width="6.375" style="0" customWidth="1"/>
    <col min="2" max="2" width="6.00390625" style="0" customWidth="1"/>
    <col min="3" max="3" width="6.75390625" style="0" customWidth="1"/>
    <col min="4" max="4" width="56.75390625" style="0" customWidth="1"/>
    <col min="5" max="5" width="16.75390625" style="0" customWidth="1"/>
    <col min="6" max="6" width="11.875" style="0" hidden="1" customWidth="1"/>
    <col min="7" max="7" width="11.00390625" style="0" hidden="1" customWidth="1"/>
    <col min="8" max="8" width="7.75390625" style="0" customWidth="1"/>
    <col min="9" max="9" width="3.375" style="0" customWidth="1"/>
  </cols>
  <sheetData>
    <row r="1" spans="4:7" ht="12.75">
      <c r="D1" s="256" t="s">
        <v>504</v>
      </c>
      <c r="E1" s="256"/>
      <c r="F1" s="257"/>
      <c r="G1" s="257"/>
    </row>
    <row r="2" spans="4:7" ht="12.75">
      <c r="D2" s="224" t="s">
        <v>104</v>
      </c>
      <c r="E2" s="224"/>
      <c r="F2" s="258"/>
      <c r="G2" s="258"/>
    </row>
    <row r="3" spans="4:7" ht="12.75">
      <c r="D3" s="224" t="s">
        <v>538</v>
      </c>
      <c r="E3" s="224"/>
      <c r="F3" s="213"/>
      <c r="G3" s="213"/>
    </row>
    <row r="4" spans="4:7" ht="12.75">
      <c r="D4" s="224" t="s">
        <v>494</v>
      </c>
      <c r="E4" s="224"/>
      <c r="F4" s="213"/>
      <c r="G4" s="213"/>
    </row>
    <row r="5" spans="4:7" ht="12.75">
      <c r="D5" s="224" t="s">
        <v>495</v>
      </c>
      <c r="E5" s="224"/>
      <c r="F5" s="213"/>
      <c r="G5" s="213"/>
    </row>
    <row r="6" spans="4:7" ht="12.75">
      <c r="D6" s="224" t="s">
        <v>486</v>
      </c>
      <c r="E6" s="225"/>
      <c r="F6" s="225"/>
      <c r="G6" s="225"/>
    </row>
    <row r="7" spans="4:7" ht="12.75">
      <c r="D7" s="224" t="s">
        <v>462</v>
      </c>
      <c r="E7" s="224"/>
      <c r="F7" s="225"/>
      <c r="G7" s="225"/>
    </row>
    <row r="8" spans="4:7" ht="12.75">
      <c r="D8" s="224"/>
      <c r="E8" s="224"/>
      <c r="F8" s="258"/>
      <c r="G8" s="258"/>
    </row>
    <row r="10" spans="1:5" ht="12.75">
      <c r="A10" s="266" t="s">
        <v>475</v>
      </c>
      <c r="B10" s="266"/>
      <c r="C10" s="266"/>
      <c r="D10" s="266"/>
      <c r="E10" s="266"/>
    </row>
    <row r="11" spans="1:9" ht="14.25" customHeight="1">
      <c r="A11" s="266" t="s">
        <v>476</v>
      </c>
      <c r="B11" s="267"/>
      <c r="C11" s="267"/>
      <c r="D11" s="267"/>
      <c r="E11" s="267"/>
      <c r="F11" s="267"/>
      <c r="G11" s="267"/>
      <c r="H11" s="6"/>
      <c r="I11" s="6"/>
    </row>
    <row r="12" spans="1:9" ht="12.75">
      <c r="A12" s="266" t="s">
        <v>477</v>
      </c>
      <c r="B12" s="266"/>
      <c r="C12" s="266"/>
      <c r="D12" s="266"/>
      <c r="E12" s="266"/>
      <c r="F12" s="183"/>
      <c r="G12" s="183"/>
      <c r="H12" s="183"/>
      <c r="I12" s="183"/>
    </row>
    <row r="13" spans="1:9" ht="12.75">
      <c r="A13" s="81"/>
      <c r="B13" s="82"/>
      <c r="C13" s="82"/>
      <c r="D13" s="83"/>
      <c r="E13" s="82"/>
      <c r="F13" s="82"/>
      <c r="G13" s="82"/>
      <c r="H13" s="82"/>
      <c r="I13" s="82"/>
    </row>
    <row r="14" ht="13.5" thickBot="1"/>
    <row r="15" spans="1:7" ht="7.5" customHeight="1">
      <c r="A15" s="268" t="s">
        <v>220</v>
      </c>
      <c r="B15" s="271" t="s">
        <v>221</v>
      </c>
      <c r="C15" s="271" t="s">
        <v>10</v>
      </c>
      <c r="D15" s="271" t="s">
        <v>14</v>
      </c>
      <c r="E15" s="274" t="s">
        <v>483</v>
      </c>
      <c r="F15" s="181"/>
      <c r="G15" s="182"/>
    </row>
    <row r="16" spans="1:7" ht="9" customHeight="1">
      <c r="A16" s="269"/>
      <c r="B16" s="272"/>
      <c r="C16" s="272"/>
      <c r="D16" s="272"/>
      <c r="E16" s="275"/>
      <c r="F16" s="228" t="s">
        <v>215</v>
      </c>
      <c r="G16" s="229"/>
    </row>
    <row r="17" spans="1:7" ht="12.75">
      <c r="A17" s="270"/>
      <c r="B17" s="273"/>
      <c r="C17" s="273"/>
      <c r="D17" s="273"/>
      <c r="E17" s="276"/>
      <c r="F17" s="184" t="s">
        <v>216</v>
      </c>
      <c r="G17" s="108" t="s">
        <v>217</v>
      </c>
    </row>
    <row r="18" spans="1:7" ht="12.75">
      <c r="A18" s="157"/>
      <c r="B18" s="84"/>
      <c r="C18" s="124"/>
      <c r="D18" s="125" t="s">
        <v>35</v>
      </c>
      <c r="E18" s="207">
        <f>E19+E26+E33+E40+E43+E48+E53+E59+E62+E56+E68+E65</f>
        <v>23880.51</v>
      </c>
      <c r="F18" s="202">
        <f>F19+F26+F33+F40+F43+F48+F53+F59+F62+F56</f>
        <v>20408.5</v>
      </c>
      <c r="G18" s="158">
        <f>G19+G26+G33+G40+G43+G48+G53+G59+G62+G56</f>
        <v>19517.6</v>
      </c>
    </row>
    <row r="19" spans="1:7" ht="33.75">
      <c r="A19" s="159" t="s">
        <v>224</v>
      </c>
      <c r="B19" s="84"/>
      <c r="C19" s="84"/>
      <c r="D19" s="35" t="s">
        <v>225</v>
      </c>
      <c r="E19" s="160">
        <f>E20+E22+E24</f>
        <v>650</v>
      </c>
      <c r="F19" s="203">
        <f>F20+F22+F24</f>
        <v>600</v>
      </c>
      <c r="G19" s="160">
        <f>G20+G22+G24</f>
        <v>700</v>
      </c>
    </row>
    <row r="20" spans="1:7" ht="22.5">
      <c r="A20" s="161" t="s">
        <v>224</v>
      </c>
      <c r="B20" s="121">
        <v>1</v>
      </c>
      <c r="C20" s="121"/>
      <c r="D20" s="122" t="s">
        <v>6</v>
      </c>
      <c r="E20" s="162">
        <f>E21</f>
        <v>550</v>
      </c>
      <c r="F20" s="204">
        <f>F21</f>
        <v>500</v>
      </c>
      <c r="G20" s="162">
        <f>G21</f>
        <v>500</v>
      </c>
    </row>
    <row r="21" spans="1:7" ht="12.75">
      <c r="A21" s="161" t="s">
        <v>224</v>
      </c>
      <c r="B21" s="121">
        <v>1</v>
      </c>
      <c r="C21" s="121">
        <v>602</v>
      </c>
      <c r="D21" s="121" t="s">
        <v>223</v>
      </c>
      <c r="E21" s="163">
        <f>ЦСР!E84</f>
        <v>550</v>
      </c>
      <c r="F21" s="205">
        <v>500</v>
      </c>
      <c r="G21" s="163">
        <v>500</v>
      </c>
    </row>
    <row r="22" spans="1:7" ht="15" customHeight="1">
      <c r="A22" s="161" t="s">
        <v>224</v>
      </c>
      <c r="B22" s="121">
        <v>3</v>
      </c>
      <c r="C22" s="121"/>
      <c r="D22" s="123" t="s">
        <v>80</v>
      </c>
      <c r="E22" s="162">
        <f>E23</f>
        <v>100</v>
      </c>
      <c r="F22" s="204">
        <f>F23</f>
        <v>100</v>
      </c>
      <c r="G22" s="162">
        <f>G23</f>
        <v>100</v>
      </c>
    </row>
    <row r="23" spans="1:7" ht="12.75">
      <c r="A23" s="161" t="s">
        <v>224</v>
      </c>
      <c r="B23" s="121">
        <v>3</v>
      </c>
      <c r="C23" s="121">
        <v>602</v>
      </c>
      <c r="D23" s="121" t="s">
        <v>223</v>
      </c>
      <c r="E23" s="163">
        <f>ЦСР!E97</f>
        <v>100</v>
      </c>
      <c r="F23" s="205">
        <v>100</v>
      </c>
      <c r="G23" s="163">
        <v>100</v>
      </c>
    </row>
    <row r="24" spans="1:7" ht="26.25" customHeight="1" hidden="1">
      <c r="A24" s="161" t="s">
        <v>224</v>
      </c>
      <c r="B24" s="121">
        <v>5</v>
      </c>
      <c r="C24" s="121"/>
      <c r="D24" s="122" t="s">
        <v>137</v>
      </c>
      <c r="E24" s="162">
        <f>E25</f>
        <v>0</v>
      </c>
      <c r="F24" s="204">
        <f>F25</f>
        <v>0</v>
      </c>
      <c r="G24" s="162">
        <f>G25</f>
        <v>100</v>
      </c>
    </row>
    <row r="25" spans="1:7" ht="12.75" hidden="1">
      <c r="A25" s="161" t="s">
        <v>224</v>
      </c>
      <c r="B25" s="121">
        <v>5</v>
      </c>
      <c r="C25" s="121">
        <v>602</v>
      </c>
      <c r="D25" s="121" t="s">
        <v>223</v>
      </c>
      <c r="E25" s="163">
        <v>0</v>
      </c>
      <c r="F25" s="205">
        <v>0</v>
      </c>
      <c r="G25" s="163">
        <v>100</v>
      </c>
    </row>
    <row r="26" spans="1:7" ht="33.75">
      <c r="A26" s="159" t="s">
        <v>232</v>
      </c>
      <c r="B26" s="84"/>
      <c r="C26" s="84"/>
      <c r="D26" s="39" t="s">
        <v>226</v>
      </c>
      <c r="E26" s="160">
        <f>E27+E29+E31</f>
        <v>12480.599999999999</v>
      </c>
      <c r="F26" s="203">
        <f>F27+F29+F31</f>
        <v>4810</v>
      </c>
      <c r="G26" s="160">
        <f>G27+G29+G31</f>
        <v>4310</v>
      </c>
    </row>
    <row r="27" spans="1:7" ht="33.75">
      <c r="A27" s="161" t="s">
        <v>232</v>
      </c>
      <c r="B27" s="121">
        <v>1</v>
      </c>
      <c r="C27" s="121"/>
      <c r="D27" s="123" t="s">
        <v>4</v>
      </c>
      <c r="E27" s="162">
        <f>E28</f>
        <v>11917.8</v>
      </c>
      <c r="F27" s="204">
        <f>F28</f>
        <v>3360</v>
      </c>
      <c r="G27" s="162">
        <f>G28</f>
        <v>2860</v>
      </c>
    </row>
    <row r="28" spans="1:7" ht="12.75">
      <c r="A28" s="161" t="s">
        <v>232</v>
      </c>
      <c r="B28" s="121">
        <v>1</v>
      </c>
      <c r="C28" s="121">
        <v>602</v>
      </c>
      <c r="D28" s="121" t="s">
        <v>223</v>
      </c>
      <c r="E28" s="163">
        <f>ЦСР!E135</f>
        <v>11917.8</v>
      </c>
      <c r="F28" s="205">
        <v>3360</v>
      </c>
      <c r="G28" s="163">
        <v>2860</v>
      </c>
    </row>
    <row r="29" spans="1:7" ht="22.5">
      <c r="A29" s="161" t="s">
        <v>232</v>
      </c>
      <c r="B29" s="121">
        <v>2</v>
      </c>
      <c r="C29" s="121"/>
      <c r="D29" s="123" t="s">
        <v>3</v>
      </c>
      <c r="E29" s="162">
        <f>E30</f>
        <v>250</v>
      </c>
      <c r="F29" s="204">
        <f>F30</f>
        <v>300</v>
      </c>
      <c r="G29" s="162">
        <f>G30</f>
        <v>300</v>
      </c>
    </row>
    <row r="30" spans="1:7" ht="12.75">
      <c r="A30" s="161" t="s">
        <v>232</v>
      </c>
      <c r="B30" s="121">
        <v>2</v>
      </c>
      <c r="C30" s="121">
        <v>602</v>
      </c>
      <c r="D30" s="121" t="s">
        <v>223</v>
      </c>
      <c r="E30" s="163">
        <f>ЦСР!E114</f>
        <v>250</v>
      </c>
      <c r="F30" s="205">
        <v>300</v>
      </c>
      <c r="G30" s="163">
        <v>300</v>
      </c>
    </row>
    <row r="31" spans="1:7" ht="22.5">
      <c r="A31" s="161" t="s">
        <v>232</v>
      </c>
      <c r="B31" s="121">
        <v>3</v>
      </c>
      <c r="C31" s="121"/>
      <c r="D31" s="123" t="s">
        <v>241</v>
      </c>
      <c r="E31" s="162">
        <f>E32</f>
        <v>312.8</v>
      </c>
      <c r="F31" s="204">
        <f>F32</f>
        <v>1150</v>
      </c>
      <c r="G31" s="162">
        <f>G32</f>
        <v>1150</v>
      </c>
    </row>
    <row r="32" spans="1:7" ht="12.75">
      <c r="A32" s="161" t="s">
        <v>232</v>
      </c>
      <c r="B32" s="121">
        <v>3</v>
      </c>
      <c r="C32" s="121">
        <v>602</v>
      </c>
      <c r="D32" s="121" t="s">
        <v>223</v>
      </c>
      <c r="E32" s="163">
        <f>ЦСР!E179</f>
        <v>312.8</v>
      </c>
      <c r="F32" s="205">
        <v>1150</v>
      </c>
      <c r="G32" s="163">
        <v>1150</v>
      </c>
    </row>
    <row r="33" spans="1:7" ht="39" customHeight="1">
      <c r="A33" s="159" t="s">
        <v>233</v>
      </c>
      <c r="B33" s="84"/>
      <c r="C33" s="84"/>
      <c r="D33" s="39" t="s">
        <v>242</v>
      </c>
      <c r="E33" s="160">
        <f>E34+E36+E38</f>
        <v>6350.660000000001</v>
      </c>
      <c r="F33" s="203">
        <f>F34+F36+F38</f>
        <v>9664.5</v>
      </c>
      <c r="G33" s="160">
        <f>G34+G36+G38</f>
        <v>7297.6</v>
      </c>
    </row>
    <row r="34" spans="1:7" ht="12.75">
      <c r="A34" s="161" t="s">
        <v>233</v>
      </c>
      <c r="B34" s="121">
        <v>1</v>
      </c>
      <c r="C34" s="121"/>
      <c r="D34" s="123" t="s">
        <v>147</v>
      </c>
      <c r="E34" s="162">
        <f>E35</f>
        <v>140</v>
      </c>
      <c r="F34" s="204">
        <f>F35</f>
        <v>1000</v>
      </c>
      <c r="G34" s="162">
        <f>G35</f>
        <v>0</v>
      </c>
    </row>
    <row r="35" spans="1:7" ht="12.75">
      <c r="A35" s="161" t="s">
        <v>233</v>
      </c>
      <c r="B35" s="121">
        <v>1</v>
      </c>
      <c r="C35" s="121">
        <v>602</v>
      </c>
      <c r="D35" s="121" t="s">
        <v>223</v>
      </c>
      <c r="E35" s="163">
        <f>ЦСР!E193</f>
        <v>140</v>
      </c>
      <c r="F35" s="205">
        <v>1000</v>
      </c>
      <c r="G35" s="163">
        <v>0</v>
      </c>
    </row>
    <row r="36" spans="1:7" ht="25.5" customHeight="1">
      <c r="A36" s="161" t="s">
        <v>233</v>
      </c>
      <c r="B36" s="121">
        <v>2</v>
      </c>
      <c r="C36" s="121"/>
      <c r="D36" s="123" t="s">
        <v>154</v>
      </c>
      <c r="E36" s="162">
        <f>E37</f>
        <v>6210.660000000001</v>
      </c>
      <c r="F36" s="204">
        <f>F37</f>
        <v>5900.2</v>
      </c>
      <c r="G36" s="162">
        <f>G37</f>
        <v>6297.6</v>
      </c>
    </row>
    <row r="37" spans="1:7" ht="12.75">
      <c r="A37" s="161" t="s">
        <v>233</v>
      </c>
      <c r="B37" s="121">
        <v>2</v>
      </c>
      <c r="C37" s="121">
        <v>602</v>
      </c>
      <c r="D37" s="121" t="s">
        <v>223</v>
      </c>
      <c r="E37" s="163">
        <f>ЦСР!E350</f>
        <v>6210.660000000001</v>
      </c>
      <c r="F37" s="205">
        <v>5900.2</v>
      </c>
      <c r="G37" s="163">
        <v>6297.6</v>
      </c>
    </row>
    <row r="38" spans="1:7" ht="12.75">
      <c r="A38" s="161" t="s">
        <v>233</v>
      </c>
      <c r="B38" s="121">
        <v>3</v>
      </c>
      <c r="C38" s="121"/>
      <c r="D38" s="127" t="s">
        <v>106</v>
      </c>
      <c r="E38" s="163">
        <f>E39</f>
        <v>0</v>
      </c>
      <c r="F38" s="205">
        <f>F39</f>
        <v>2764.3</v>
      </c>
      <c r="G38" s="163">
        <f>G39</f>
        <v>1000</v>
      </c>
    </row>
    <row r="39" spans="1:7" ht="12.75">
      <c r="A39" s="161" t="s">
        <v>233</v>
      </c>
      <c r="B39" s="121">
        <v>3</v>
      </c>
      <c r="C39" s="121">
        <v>602</v>
      </c>
      <c r="D39" s="121" t="s">
        <v>223</v>
      </c>
      <c r="E39" s="163">
        <v>0</v>
      </c>
      <c r="F39" s="205">
        <v>2764.3</v>
      </c>
      <c r="G39" s="163">
        <v>1000</v>
      </c>
    </row>
    <row r="40" spans="1:7" ht="36.75" customHeight="1" hidden="1">
      <c r="A40" s="159" t="s">
        <v>234</v>
      </c>
      <c r="B40" s="84"/>
      <c r="C40" s="84"/>
      <c r="D40" s="35" t="s">
        <v>274</v>
      </c>
      <c r="E40" s="160">
        <f aca="true" t="shared" si="0" ref="E40:G41">E41</f>
        <v>0</v>
      </c>
      <c r="F40" s="203">
        <f t="shared" si="0"/>
        <v>40</v>
      </c>
      <c r="G40" s="160">
        <f t="shared" si="0"/>
        <v>40</v>
      </c>
    </row>
    <row r="41" spans="1:7" ht="33.75" hidden="1">
      <c r="A41" s="161" t="s">
        <v>234</v>
      </c>
      <c r="B41" s="121">
        <v>2</v>
      </c>
      <c r="C41" s="121"/>
      <c r="D41" s="122" t="s">
        <v>0</v>
      </c>
      <c r="E41" s="162">
        <f t="shared" si="0"/>
        <v>0</v>
      </c>
      <c r="F41" s="204">
        <f t="shared" si="0"/>
        <v>40</v>
      </c>
      <c r="G41" s="162">
        <f t="shared" si="0"/>
        <v>40</v>
      </c>
    </row>
    <row r="42" spans="1:7" ht="12.75" hidden="1">
      <c r="A42" s="161" t="s">
        <v>234</v>
      </c>
      <c r="B42" s="121">
        <v>2</v>
      </c>
      <c r="C42" s="121">
        <v>602</v>
      </c>
      <c r="D42" s="121" t="s">
        <v>223</v>
      </c>
      <c r="E42" s="163"/>
      <c r="F42" s="205">
        <v>40</v>
      </c>
      <c r="G42" s="163">
        <v>40</v>
      </c>
    </row>
    <row r="43" spans="1:7" ht="22.5">
      <c r="A43" s="159" t="s">
        <v>235</v>
      </c>
      <c r="B43" s="84"/>
      <c r="C43" s="84"/>
      <c r="D43" s="39" t="s">
        <v>109</v>
      </c>
      <c r="E43" s="160">
        <f>E44+E46</f>
        <v>800</v>
      </c>
      <c r="F43" s="203">
        <f>F44+F46</f>
        <v>1700</v>
      </c>
      <c r="G43" s="160">
        <f>G44+G46</f>
        <v>3100</v>
      </c>
    </row>
    <row r="44" spans="1:7" ht="22.5" hidden="1">
      <c r="A44" s="161" t="s">
        <v>235</v>
      </c>
      <c r="B44" s="121">
        <v>1</v>
      </c>
      <c r="C44" s="121"/>
      <c r="D44" s="123" t="s">
        <v>112</v>
      </c>
      <c r="E44" s="162">
        <f>E45</f>
        <v>0</v>
      </c>
      <c r="F44" s="204">
        <f>F45</f>
        <v>1700</v>
      </c>
      <c r="G44" s="162">
        <f>G45</f>
        <v>2600</v>
      </c>
    </row>
    <row r="45" spans="1:7" ht="12.75" hidden="1">
      <c r="A45" s="161" t="s">
        <v>235</v>
      </c>
      <c r="B45" s="121">
        <v>1</v>
      </c>
      <c r="C45" s="121">
        <v>602</v>
      </c>
      <c r="D45" s="121" t="s">
        <v>223</v>
      </c>
      <c r="E45" s="163"/>
      <c r="F45" s="205">
        <v>1700</v>
      </c>
      <c r="G45" s="163">
        <v>2600</v>
      </c>
    </row>
    <row r="46" spans="1:7" ht="22.5">
      <c r="A46" s="161" t="s">
        <v>235</v>
      </c>
      <c r="B46" s="121">
        <v>2</v>
      </c>
      <c r="C46" s="121"/>
      <c r="D46" s="123" t="s">
        <v>191</v>
      </c>
      <c r="E46" s="162">
        <f>E47</f>
        <v>800</v>
      </c>
      <c r="F46" s="204">
        <f>F47</f>
        <v>0</v>
      </c>
      <c r="G46" s="162">
        <f>G47</f>
        <v>500</v>
      </c>
    </row>
    <row r="47" spans="1:7" ht="12.75">
      <c r="A47" s="161" t="s">
        <v>235</v>
      </c>
      <c r="B47" s="121">
        <v>2</v>
      </c>
      <c r="C47" s="121">
        <v>602</v>
      </c>
      <c r="D47" s="121" t="s">
        <v>223</v>
      </c>
      <c r="E47" s="163">
        <f>ЦСР!E37</f>
        <v>800</v>
      </c>
      <c r="F47" s="205">
        <v>0</v>
      </c>
      <c r="G47" s="163">
        <v>500</v>
      </c>
    </row>
    <row r="48" spans="1:7" ht="33.75">
      <c r="A48" s="159" t="s">
        <v>222</v>
      </c>
      <c r="B48" s="84"/>
      <c r="C48" s="84"/>
      <c r="D48" s="35" t="s">
        <v>108</v>
      </c>
      <c r="E48" s="160">
        <f>E49+E51</f>
        <v>460</v>
      </c>
      <c r="F48" s="203">
        <f>F49+F51</f>
        <v>394</v>
      </c>
      <c r="G48" s="160">
        <f>G49+G51</f>
        <v>170</v>
      </c>
    </row>
    <row r="49" spans="1:7" ht="12.75">
      <c r="A49" s="161" t="s">
        <v>222</v>
      </c>
      <c r="B49" s="121">
        <v>1</v>
      </c>
      <c r="C49" s="121"/>
      <c r="D49" s="122" t="s">
        <v>1</v>
      </c>
      <c r="E49" s="163">
        <f>E50</f>
        <v>370</v>
      </c>
      <c r="F49" s="205">
        <f>F50</f>
        <v>314</v>
      </c>
      <c r="G49" s="163">
        <f>G50</f>
        <v>90</v>
      </c>
    </row>
    <row r="50" spans="1:7" ht="12.75">
      <c r="A50" s="161" t="s">
        <v>222</v>
      </c>
      <c r="B50" s="121">
        <v>1</v>
      </c>
      <c r="C50" s="121">
        <v>602</v>
      </c>
      <c r="D50" s="121" t="s">
        <v>223</v>
      </c>
      <c r="E50" s="163">
        <f>ЦСР!E44</f>
        <v>370</v>
      </c>
      <c r="F50" s="205">
        <v>314</v>
      </c>
      <c r="G50" s="163">
        <v>90</v>
      </c>
    </row>
    <row r="51" spans="1:7" ht="12.75">
      <c r="A51" s="161" t="s">
        <v>222</v>
      </c>
      <c r="B51" s="121">
        <v>2</v>
      </c>
      <c r="C51" s="121"/>
      <c r="D51" s="122" t="s">
        <v>2</v>
      </c>
      <c r="E51" s="162">
        <f>E52</f>
        <v>90</v>
      </c>
      <c r="F51" s="204">
        <f>F52</f>
        <v>80</v>
      </c>
      <c r="G51" s="162">
        <f>G52</f>
        <v>80</v>
      </c>
    </row>
    <row r="52" spans="1:7" ht="12.75">
      <c r="A52" s="161" t="s">
        <v>222</v>
      </c>
      <c r="B52" s="121">
        <v>2</v>
      </c>
      <c r="C52" s="121">
        <v>602</v>
      </c>
      <c r="D52" s="121" t="s">
        <v>223</v>
      </c>
      <c r="E52" s="163">
        <f>ЦСР!E64</f>
        <v>90</v>
      </c>
      <c r="F52" s="205">
        <v>80</v>
      </c>
      <c r="G52" s="163">
        <v>80</v>
      </c>
    </row>
    <row r="53" spans="1:7" ht="45" hidden="1">
      <c r="A53" s="159" t="s">
        <v>236</v>
      </c>
      <c r="B53" s="84"/>
      <c r="C53" s="84"/>
      <c r="D53" s="39" t="s">
        <v>125</v>
      </c>
      <c r="E53" s="160">
        <f aca="true" t="shared" si="1" ref="E53:G54">E54</f>
        <v>0</v>
      </c>
      <c r="F53" s="203">
        <f t="shared" si="1"/>
        <v>0</v>
      </c>
      <c r="G53" s="160">
        <f t="shared" si="1"/>
        <v>0</v>
      </c>
    </row>
    <row r="54" spans="1:7" ht="12.75" hidden="1">
      <c r="A54" s="161" t="s">
        <v>236</v>
      </c>
      <c r="B54" s="121">
        <v>1</v>
      </c>
      <c r="C54" s="121"/>
      <c r="D54" s="123" t="s">
        <v>110</v>
      </c>
      <c r="E54" s="162">
        <f t="shared" si="1"/>
        <v>0</v>
      </c>
      <c r="F54" s="204">
        <f t="shared" si="1"/>
        <v>0</v>
      </c>
      <c r="G54" s="162">
        <f t="shared" si="1"/>
        <v>0</v>
      </c>
    </row>
    <row r="55" spans="1:7" ht="12.75" hidden="1">
      <c r="A55" s="161" t="s">
        <v>236</v>
      </c>
      <c r="B55" s="121">
        <v>1</v>
      </c>
      <c r="C55" s="121">
        <v>602</v>
      </c>
      <c r="D55" s="121" t="s">
        <v>223</v>
      </c>
      <c r="E55" s="163"/>
      <c r="F55" s="205">
        <v>0</v>
      </c>
      <c r="G55" s="163">
        <v>0</v>
      </c>
    </row>
    <row r="56" spans="1:7" ht="22.5">
      <c r="A56" s="159" t="s">
        <v>237</v>
      </c>
      <c r="B56" s="84"/>
      <c r="C56" s="84"/>
      <c r="D56" s="39" t="s">
        <v>265</v>
      </c>
      <c r="E56" s="164">
        <f aca="true" t="shared" si="2" ref="E56:G57">E57</f>
        <v>1350</v>
      </c>
      <c r="F56" s="206">
        <f t="shared" si="2"/>
        <v>2300</v>
      </c>
      <c r="G56" s="164">
        <f t="shared" si="2"/>
        <v>2300</v>
      </c>
    </row>
    <row r="57" spans="1:7" ht="12.75">
      <c r="A57" s="161" t="s">
        <v>237</v>
      </c>
      <c r="B57" s="121">
        <v>1</v>
      </c>
      <c r="C57" s="121"/>
      <c r="D57" s="123" t="s">
        <v>190</v>
      </c>
      <c r="E57" s="162">
        <f t="shared" si="2"/>
        <v>1350</v>
      </c>
      <c r="F57" s="204">
        <f t="shared" si="2"/>
        <v>2300</v>
      </c>
      <c r="G57" s="162">
        <f t="shared" si="2"/>
        <v>2300</v>
      </c>
    </row>
    <row r="58" spans="1:7" ht="12.75">
      <c r="A58" s="161" t="s">
        <v>237</v>
      </c>
      <c r="B58" s="121">
        <v>1</v>
      </c>
      <c r="C58" s="121">
        <v>602</v>
      </c>
      <c r="D58" s="121" t="s">
        <v>223</v>
      </c>
      <c r="E58" s="163">
        <f>ЦСР!E242</f>
        <v>1350</v>
      </c>
      <c r="F58" s="205">
        <v>2300</v>
      </c>
      <c r="G58" s="163">
        <v>2300</v>
      </c>
    </row>
    <row r="59" spans="1:7" ht="33.75">
      <c r="A59" s="159" t="s">
        <v>238</v>
      </c>
      <c r="B59" s="84"/>
      <c r="C59" s="84"/>
      <c r="D59" s="39" t="s">
        <v>195</v>
      </c>
      <c r="E59" s="160">
        <f aca="true" t="shared" si="3" ref="E59:G60">E60</f>
        <v>300</v>
      </c>
      <c r="F59" s="203">
        <f t="shared" si="3"/>
        <v>900</v>
      </c>
      <c r="G59" s="160">
        <f t="shared" si="3"/>
        <v>0</v>
      </c>
    </row>
    <row r="60" spans="1:7" ht="17.25" customHeight="1">
      <c r="A60" s="161" t="s">
        <v>238</v>
      </c>
      <c r="B60" s="121">
        <v>1</v>
      </c>
      <c r="C60" s="121"/>
      <c r="D60" s="123" t="s">
        <v>196</v>
      </c>
      <c r="E60" s="163">
        <f t="shared" si="3"/>
        <v>300</v>
      </c>
      <c r="F60" s="205">
        <f t="shared" si="3"/>
        <v>900</v>
      </c>
      <c r="G60" s="163">
        <f t="shared" si="3"/>
        <v>0</v>
      </c>
    </row>
    <row r="61" spans="1:7" ht="12.75">
      <c r="A61" s="161" t="s">
        <v>238</v>
      </c>
      <c r="B61" s="121">
        <v>1</v>
      </c>
      <c r="C61" s="121">
        <v>602</v>
      </c>
      <c r="D61" s="121" t="s">
        <v>223</v>
      </c>
      <c r="E61" s="163">
        <v>300</v>
      </c>
      <c r="F61" s="205">
        <v>900</v>
      </c>
      <c r="G61" s="163">
        <v>0</v>
      </c>
    </row>
    <row r="62" spans="1:7" ht="33.75" hidden="1">
      <c r="A62" s="159" t="s">
        <v>244</v>
      </c>
      <c r="B62" s="84"/>
      <c r="C62" s="84"/>
      <c r="D62" s="91" t="s">
        <v>245</v>
      </c>
      <c r="E62" s="160">
        <f aca="true" t="shared" si="4" ref="E62:G63">E63</f>
        <v>0</v>
      </c>
      <c r="F62" s="203">
        <f t="shared" si="4"/>
        <v>0</v>
      </c>
      <c r="G62" s="160">
        <f t="shared" si="4"/>
        <v>1600</v>
      </c>
    </row>
    <row r="63" spans="1:7" ht="12.75" hidden="1">
      <c r="A63" s="161" t="s">
        <v>244</v>
      </c>
      <c r="B63" s="121">
        <v>3</v>
      </c>
      <c r="C63" s="121"/>
      <c r="D63" s="123" t="s">
        <v>252</v>
      </c>
      <c r="E63" s="162">
        <f t="shared" si="4"/>
        <v>0</v>
      </c>
      <c r="F63" s="204">
        <f t="shared" si="4"/>
        <v>0</v>
      </c>
      <c r="G63" s="162">
        <f t="shared" si="4"/>
        <v>1600</v>
      </c>
    </row>
    <row r="64" spans="1:7" ht="12.75" hidden="1">
      <c r="A64" s="161" t="s">
        <v>244</v>
      </c>
      <c r="B64" s="121">
        <v>3</v>
      </c>
      <c r="C64" s="121">
        <v>602</v>
      </c>
      <c r="D64" s="121" t="s">
        <v>223</v>
      </c>
      <c r="E64" s="163">
        <v>0</v>
      </c>
      <c r="F64" s="205">
        <v>0</v>
      </c>
      <c r="G64" s="163">
        <v>1600</v>
      </c>
    </row>
    <row r="65" spans="1:7" ht="40.5" customHeight="1">
      <c r="A65" s="217" t="s">
        <v>525</v>
      </c>
      <c r="B65" s="218"/>
      <c r="C65" s="218"/>
      <c r="D65" s="214" t="s">
        <v>518</v>
      </c>
      <c r="E65" s="219">
        <f>E66</f>
        <v>310</v>
      </c>
      <c r="F65" s="215"/>
      <c r="G65" s="216"/>
    </row>
    <row r="66" spans="1:7" ht="33.75">
      <c r="A66" s="161" t="s">
        <v>525</v>
      </c>
      <c r="B66" s="121">
        <v>1</v>
      </c>
      <c r="C66" s="121"/>
      <c r="D66" s="123" t="s">
        <v>521</v>
      </c>
      <c r="E66" s="163">
        <f>E67</f>
        <v>310</v>
      </c>
      <c r="F66" s="215"/>
      <c r="G66" s="216"/>
    </row>
    <row r="67" spans="1:7" ht="12.75">
      <c r="A67" s="161" t="s">
        <v>525</v>
      </c>
      <c r="B67" s="121">
        <v>1</v>
      </c>
      <c r="C67" s="121">
        <v>602</v>
      </c>
      <c r="D67" s="121" t="s">
        <v>223</v>
      </c>
      <c r="E67" s="163">
        <f>ЦСР!E213</f>
        <v>310</v>
      </c>
      <c r="F67" s="215"/>
      <c r="G67" s="216"/>
    </row>
    <row r="68" spans="1:7" ht="12.75">
      <c r="A68" s="159"/>
      <c r="B68" s="84"/>
      <c r="C68" s="84"/>
      <c r="D68" s="87" t="s">
        <v>471</v>
      </c>
      <c r="E68" s="160">
        <f>SUM(E69:E70)</f>
        <v>1179.25</v>
      </c>
      <c r="F68" s="89"/>
      <c r="G68" s="165"/>
    </row>
    <row r="69" spans="1:7" ht="22.5">
      <c r="A69" s="161" t="s">
        <v>472</v>
      </c>
      <c r="B69" s="121">
        <v>9</v>
      </c>
      <c r="C69" s="121">
        <v>601</v>
      </c>
      <c r="D69" s="156" t="s">
        <v>206</v>
      </c>
      <c r="E69" s="162">
        <f>ЦСР!E20</f>
        <v>164.4</v>
      </c>
      <c r="F69" s="89"/>
      <c r="G69" s="165"/>
    </row>
    <row r="70" spans="1:7" ht="13.5" thickBot="1">
      <c r="A70" s="166" t="s">
        <v>472</v>
      </c>
      <c r="B70" s="167">
        <v>6</v>
      </c>
      <c r="C70" s="167">
        <v>602</v>
      </c>
      <c r="D70" s="168" t="s">
        <v>223</v>
      </c>
      <c r="E70" s="208">
        <f>ЦСР!E72+ЦСР!E384</f>
        <v>1014.85</v>
      </c>
      <c r="F70" s="169"/>
      <c r="G70" s="170"/>
    </row>
    <row r="71" spans="1:7" ht="12.75">
      <c r="A71" s="88"/>
      <c r="B71" s="89"/>
      <c r="C71" s="89"/>
      <c r="D71" s="89"/>
      <c r="E71" s="89"/>
      <c r="F71" s="89"/>
      <c r="G71" s="89"/>
    </row>
    <row r="72" spans="1:7" ht="12.75">
      <c r="A72" s="88"/>
      <c r="B72" s="89"/>
      <c r="C72" s="89"/>
      <c r="D72" s="89"/>
      <c r="E72" s="89"/>
      <c r="F72" s="89"/>
      <c r="G72" s="89"/>
    </row>
    <row r="73" spans="1:7" ht="12.75">
      <c r="A73" s="88"/>
      <c r="B73" s="89"/>
      <c r="C73" s="89"/>
      <c r="D73" s="89"/>
      <c r="E73" s="89"/>
      <c r="F73" s="89"/>
      <c r="G73" s="89"/>
    </row>
    <row r="74" spans="1:7" ht="12.75">
      <c r="A74" s="88"/>
      <c r="B74" s="89"/>
      <c r="C74" s="89"/>
      <c r="D74" s="89"/>
      <c r="E74" s="89"/>
      <c r="F74" s="89"/>
      <c r="G74" s="89"/>
    </row>
    <row r="75" spans="1:7" ht="12.75">
      <c r="A75" s="88"/>
      <c r="B75" s="89"/>
      <c r="C75" s="89"/>
      <c r="D75" s="89"/>
      <c r="E75" s="89"/>
      <c r="F75" s="89"/>
      <c r="G75" s="89"/>
    </row>
    <row r="76" spans="1:7" ht="12.75">
      <c r="A76" s="88"/>
      <c r="B76" s="89"/>
      <c r="C76" s="89"/>
      <c r="D76" s="89"/>
      <c r="E76" s="89"/>
      <c r="F76" s="89"/>
      <c r="G76" s="89"/>
    </row>
    <row r="77" spans="1:7" ht="12.75">
      <c r="A77" s="88"/>
      <c r="B77" s="89"/>
      <c r="C77" s="89"/>
      <c r="D77" s="89"/>
      <c r="E77" s="89"/>
      <c r="F77" s="89"/>
      <c r="G77" s="89"/>
    </row>
    <row r="78" spans="1:7" ht="12.75">
      <c r="A78" s="88"/>
      <c r="B78" s="89"/>
      <c r="C78" s="89"/>
      <c r="D78" s="89"/>
      <c r="E78" s="89"/>
      <c r="F78" s="89"/>
      <c r="G78" s="89"/>
    </row>
    <row r="79" spans="1:7" ht="12.75">
      <c r="A79" s="88"/>
      <c r="B79" s="89"/>
      <c r="C79" s="89"/>
      <c r="D79" s="89"/>
      <c r="E79" s="89"/>
      <c r="F79" s="89"/>
      <c r="G79" s="89"/>
    </row>
    <row r="80" spans="1:7" ht="12.75">
      <c r="A80" s="88"/>
      <c r="B80" s="89"/>
      <c r="C80" s="89"/>
      <c r="D80" s="89"/>
      <c r="E80" s="89"/>
      <c r="F80" s="89"/>
      <c r="G80" s="89"/>
    </row>
    <row r="81" ht="12.75">
      <c r="A81" s="86"/>
    </row>
    <row r="82" ht="12.75">
      <c r="A82" s="85"/>
    </row>
    <row r="83" ht="12.75">
      <c r="A83" s="85"/>
    </row>
    <row r="84" ht="12.75">
      <c r="A84" s="85"/>
    </row>
    <row r="85" ht="12.75">
      <c r="A85" s="85"/>
    </row>
    <row r="86" ht="12.75">
      <c r="A86" s="85"/>
    </row>
    <row r="87" ht="12.75">
      <c r="A87" s="85"/>
    </row>
    <row r="88" ht="12.75">
      <c r="A88" s="85"/>
    </row>
    <row r="89" ht="12.75">
      <c r="A89" s="85"/>
    </row>
    <row r="90" ht="12.75">
      <c r="A90" s="85"/>
    </row>
    <row r="91" ht="12.75">
      <c r="A91" s="85"/>
    </row>
  </sheetData>
  <sheetProtection/>
  <mergeCells count="17">
    <mergeCell ref="F16:G16"/>
    <mergeCell ref="A15:A17"/>
    <mergeCell ref="B15:B17"/>
    <mergeCell ref="C15:C17"/>
    <mergeCell ref="D15:D17"/>
    <mergeCell ref="E15:E17"/>
    <mergeCell ref="D1:G1"/>
    <mergeCell ref="D2:G2"/>
    <mergeCell ref="D7:G7"/>
    <mergeCell ref="D6:G6"/>
    <mergeCell ref="D4:E4"/>
    <mergeCell ref="D5:E5"/>
    <mergeCell ref="D3:E3"/>
    <mergeCell ref="A11:G11"/>
    <mergeCell ref="A10:E10"/>
    <mergeCell ref="A12:E12"/>
    <mergeCell ref="D8:G8"/>
  </mergeCells>
  <printOptions/>
  <pageMargins left="0.75" right="0.75" top="1" bottom="1" header="0.5" footer="0.5"/>
  <pageSetup fitToHeight="2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-</cp:lastModifiedBy>
  <cp:lastPrinted>2016-06-06T07:47:49Z</cp:lastPrinted>
  <dcterms:created xsi:type="dcterms:W3CDTF">2007-02-21T13:25:28Z</dcterms:created>
  <dcterms:modified xsi:type="dcterms:W3CDTF">2016-06-06T08:55:58Z</dcterms:modified>
  <cp:category/>
  <cp:version/>
  <cp:contentType/>
  <cp:contentStatus/>
</cp:coreProperties>
</file>