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исполнение бюджета" sheetId="1" r:id="rId1"/>
  </sheets>
  <definedNames>
    <definedName name="_xlnm.Print_Titles" localSheetId="0">'исполнение бюджета'!$13:$14</definedName>
  </definedNames>
  <calcPr fullCalcOnLoad="1"/>
</workbook>
</file>

<file path=xl/sharedStrings.xml><?xml version="1.0" encoding="utf-8"?>
<sst xmlns="http://schemas.openxmlformats.org/spreadsheetml/2006/main" count="259" uniqueCount="92">
  <si>
    <t>Наименование показателя</t>
  </si>
  <si>
    <t>#Н/Д</t>
  </si>
  <si>
    <t xml:space="preserve">    ОБЩЕГОСУДАРСТВЕННЫЕ ВОПРОСЫ</t>
  </si>
  <si>
    <t>000</t>
  </si>
  <si>
    <t>0100</t>
  </si>
  <si>
    <t>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</si>
  <si>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</si>
  <si>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</si>
  <si>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</si>
  <si>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</si>
  <si>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</si>
  <si>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</si>
  <si>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</si>
  <si>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</si>
  <si>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</si>
  <si>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</si>
  <si>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</si>
  <si>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</si>
  <si>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</si>
  <si>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</si>
  <si>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</si>
  <si>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</si>
  <si>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</si>
  <si>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</si>
  <si>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</si>
  <si>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</si>
  <si>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Общеэкономические вопросы</t>
  </si>
  <si>
    <t>0401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</si>
  <si>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</si>
  <si>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</si>
  <si>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</si>
  <si>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</si>
  <si>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</si>
  <si>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</si>
  <si>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</si>
  <si>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</si>
  <si>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</si>
  <si>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</si>
  <si>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</si>
  <si>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</si>
  <si>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Профессиональная подготовка, переподготовка и повышение квалификации</t>
  </si>
  <si>
    <t>0705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</si>
  <si>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</si>
  <si>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</si>
  <si>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</si>
  <si>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</si>
  <si>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</si>
  <si>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</si>
  <si>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</si>
  <si>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</si>
  <si>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</si>
  <si>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</si>
  <si>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</si>
  <si>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</si>
  <si>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</si>
  <si>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</si>
  <si>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</si>
  <si>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</si>
  <si>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</si>
  <si>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</si>
  <si>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</si>
  <si>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</si>
  <si>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</si>
  <si>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</si>
  <si>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Другие вопросы в области физической культуры и спорта</t>
  </si>
  <si>
    <t>1105</t>
  </si>
  <si>
    <t xml:space="preserve">    СРЕДСТВА МАССОВОЙ ИНФОРМАЦИИ</t>
  </si>
  <si>
    <t>1200</t>
  </si>
  <si>
    <t xml:space="preserve">      Другие вопросы в области средств массовой информации</t>
  </si>
  <si>
    <t>1204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</si>
  <si>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</si>
  <si>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</si>
  <si>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</si>
  <si>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</si>
  <si>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</si>
  <si>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</si>
  <si>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Прочие межбюджетные трансферты общего характера</t>
  </si>
  <si>
    <t>1403</t>
  </si>
  <si>
    <t>ВСЕГО РАСХОДОВ:</t>
  </si>
  <si>
    <t>Приложение № 2</t>
  </si>
  <si>
    <t>Раздел</t>
  </si>
  <si>
    <t>Бюджет по расходам на 2015 год</t>
  </si>
  <si>
    <t>Исполнено за 1 квартал 2015 года</t>
  </si>
  <si>
    <t>к Постановлению администрации</t>
  </si>
  <si>
    <t>Максатихинского района</t>
  </si>
  <si>
    <t xml:space="preserve">"Об утверждении отчета об исполнении </t>
  </si>
  <si>
    <t>бюджета Максатихинского района</t>
  </si>
  <si>
    <t>за 1 квартал 2015 года"</t>
  </si>
  <si>
    <t>Отчет об исполнении расходной части бюджета</t>
  </si>
  <si>
    <t>за 1 квартал 2015 года</t>
  </si>
  <si>
    <t>тыс.руб.</t>
  </si>
  <si>
    <t>Максатихинского района от 28.04.2015  № 232-па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</si>
</sst>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2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 shrinkToFit="1"/>
    </xf>
    <xf numFmtId="4" fontId="3" fillId="3" borderId="1" xfId="0" applyNumberFormat="1" applyFont="1" applyFill="1" applyBorder="1" applyAlignment="1">
      <alignment horizontal="right" vertical="top" shrinkToFit="1"/>
    </xf>
    <xf numFmtId="4" fontId="3" fillId="4" borderId="1" xfId="0" applyNumberFormat="1" applyFont="1" applyFill="1" applyBorder="1" applyAlignment="1">
      <alignment horizontal="right" vertical="top" shrinkToFi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1" fillId="2" borderId="0" xfId="0" applyFont="1" applyFill="1" applyAlignment="1">
      <alignment horizontal="right" wrapText="1"/>
    </xf>
    <xf numFmtId="0" fontId="0" fillId="2" borderId="0" xfId="0" applyAlignment="1">
      <alignment horizontal="right"/>
    </xf>
    <xf numFmtId="0" fontId="1" fillId="2" borderId="0" xfId="0" applyFont="1" applyFill="1" applyAlignment="1">
      <alignment wrapText="1"/>
    </xf>
    <xf numFmtId="0" fontId="0" fillId="2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showGridLines="0" tabSelected="1" view="pageBreakPreview" zoomScaleSheetLayoutView="100" workbookViewId="0" topLeftCell="A1">
      <pane ySplit="14" topLeftCell="BM15" activePane="bottomLeft" state="frozen"/>
      <selection pane="topLeft" activeCell="A1" sqref="A1"/>
      <selection pane="bottomLeft" activeCell="B10" sqref="B10:U10"/>
    </sheetView>
  </sheetViews>
  <sheetFormatPr defaultColWidth="9.00390625" defaultRowHeight="12.75" outlineLevelRow="1"/>
  <cols>
    <col min="1" max="1" width="9.75390625" style="0" customWidth="1"/>
    <col min="2" max="2" width="59.75390625" style="0" customWidth="1"/>
    <col min="3" max="5" width="7.75390625" style="0" hidden="1" customWidth="1"/>
    <col min="6" max="6" width="9.625" style="0" hidden="1" customWidth="1"/>
    <col min="7" max="10" width="11.125" style="0" hidden="1" customWidth="1"/>
    <col min="11" max="11" width="13.625" style="0" hidden="1" customWidth="1"/>
    <col min="12" max="12" width="14.75390625" style="0" hidden="1" customWidth="1"/>
    <col min="13" max="13" width="20.125" style="0" customWidth="1"/>
    <col min="14" max="20" width="11.75390625" style="0" hidden="1" customWidth="1"/>
    <col min="21" max="21" width="19.375" style="0" customWidth="1"/>
    <col min="22" max="24" width="11.75390625" style="0" hidden="1" customWidth="1"/>
  </cols>
  <sheetData>
    <row r="1" spans="2:24" ht="15.7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20" t="s">
        <v>79</v>
      </c>
      <c r="N1" s="21"/>
      <c r="O1" s="21"/>
      <c r="P1" s="21"/>
      <c r="Q1" s="21"/>
      <c r="R1" s="21"/>
      <c r="S1" s="21"/>
      <c r="T1" s="21"/>
      <c r="U1" s="21"/>
      <c r="V1" s="1"/>
      <c r="W1" s="1"/>
      <c r="X1" s="1"/>
    </row>
    <row r="2" spans="2:24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20" t="s">
        <v>83</v>
      </c>
      <c r="N2" s="21"/>
      <c r="O2" s="21"/>
      <c r="P2" s="21"/>
      <c r="Q2" s="21"/>
      <c r="R2" s="21"/>
      <c r="S2" s="21"/>
      <c r="T2" s="21"/>
      <c r="U2" s="21"/>
      <c r="V2" s="1"/>
      <c r="W2" s="1"/>
      <c r="X2" s="1"/>
    </row>
    <row r="3" spans="2:24" ht="12.75" customHeight="1">
      <c r="B3" s="20" t="s">
        <v>91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1"/>
      <c r="W3" s="1"/>
      <c r="X3" s="1"/>
    </row>
    <row r="4" spans="2:24" ht="12.7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20" t="s">
        <v>85</v>
      </c>
      <c r="N4" s="21"/>
      <c r="O4" s="21"/>
      <c r="P4" s="21"/>
      <c r="Q4" s="21"/>
      <c r="R4" s="21"/>
      <c r="S4" s="21"/>
      <c r="T4" s="21"/>
      <c r="U4" s="21"/>
      <c r="V4" s="1"/>
      <c r="W4" s="1"/>
      <c r="X4" s="1"/>
    </row>
    <row r="5" spans="2:24" ht="12.7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0" t="s">
        <v>86</v>
      </c>
      <c r="N5" s="21"/>
      <c r="O5" s="21"/>
      <c r="P5" s="21"/>
      <c r="Q5" s="21"/>
      <c r="R5" s="21"/>
      <c r="S5" s="21"/>
      <c r="T5" s="21"/>
      <c r="U5" s="21"/>
      <c r="V5" s="1"/>
      <c r="W5" s="1"/>
      <c r="X5" s="1"/>
    </row>
    <row r="6" spans="2:24" ht="12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0" t="s">
        <v>87</v>
      </c>
      <c r="N6" s="21"/>
      <c r="O6" s="21"/>
      <c r="P6" s="21"/>
      <c r="Q6" s="21"/>
      <c r="R6" s="21"/>
      <c r="S6" s="21"/>
      <c r="T6" s="21"/>
      <c r="U6" s="21"/>
      <c r="V6" s="1"/>
      <c r="W6" s="1"/>
      <c r="X6" s="1"/>
    </row>
    <row r="7" spans="2:24" ht="12.7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20"/>
      <c r="N7" s="21"/>
      <c r="O7" s="21"/>
      <c r="P7" s="21"/>
      <c r="Q7" s="21"/>
      <c r="R7" s="21"/>
      <c r="S7" s="21"/>
      <c r="T7" s="21"/>
      <c r="U7" s="21"/>
      <c r="V7" s="1"/>
      <c r="W7" s="1"/>
      <c r="X7" s="1"/>
    </row>
    <row r="8" spans="2:24" ht="12" customHeigh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2:24" ht="15.75" customHeight="1">
      <c r="B9" s="17" t="s">
        <v>88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3"/>
    </row>
    <row r="10" spans="2:24" ht="15.75" customHeight="1">
      <c r="B10" s="17" t="s">
        <v>84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2"/>
      <c r="W10" s="2"/>
      <c r="X10" s="3"/>
    </row>
    <row r="11" spans="2:24" ht="15.75">
      <c r="B11" s="18" t="s">
        <v>89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3"/>
    </row>
    <row r="12" spans="2:24" ht="12.75">
      <c r="B12" s="19" t="s">
        <v>90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ht="12.75" customHeight="1">
      <c r="A13" s="11" t="s">
        <v>80</v>
      </c>
      <c r="B13" s="11" t="s">
        <v>0</v>
      </c>
      <c r="C13" s="11" t="s">
        <v>1</v>
      </c>
      <c r="D13" s="11" t="s">
        <v>1</v>
      </c>
      <c r="E13" s="11" t="s">
        <v>1</v>
      </c>
      <c r="F13" s="11" t="s">
        <v>1</v>
      </c>
      <c r="G13" s="11" t="s">
        <v>1</v>
      </c>
      <c r="H13" s="11" t="s">
        <v>1</v>
      </c>
      <c r="I13" s="11" t="s">
        <v>1</v>
      </c>
      <c r="J13" s="11" t="s">
        <v>1</v>
      </c>
      <c r="K13" s="11" t="s">
        <v>1</v>
      </c>
      <c r="L13" s="11" t="s">
        <v>1</v>
      </c>
      <c r="M13" s="11" t="s">
        <v>81</v>
      </c>
      <c r="N13" s="11" t="s">
        <v>1</v>
      </c>
      <c r="O13" s="11" t="s">
        <v>1</v>
      </c>
      <c r="P13" s="11" t="s">
        <v>1</v>
      </c>
      <c r="Q13" s="11" t="s">
        <v>1</v>
      </c>
      <c r="R13" s="11" t="s">
        <v>1</v>
      </c>
      <c r="S13" s="11" t="s">
        <v>1</v>
      </c>
      <c r="T13" s="11" t="s">
        <v>1</v>
      </c>
      <c r="U13" s="11" t="s">
        <v>82</v>
      </c>
      <c r="V13" s="4" t="s">
        <v>1</v>
      </c>
      <c r="W13" s="4" t="s">
        <v>1</v>
      </c>
      <c r="X13" s="11" t="s">
        <v>1</v>
      </c>
    </row>
    <row r="14" spans="1:24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4"/>
      <c r="W14" s="4"/>
      <c r="X14" s="12"/>
    </row>
    <row r="15" spans="1:24" ht="12.75">
      <c r="A15" s="6" t="s">
        <v>4</v>
      </c>
      <c r="B15" s="5" t="s">
        <v>2</v>
      </c>
      <c r="C15" s="6" t="s">
        <v>3</v>
      </c>
      <c r="D15" s="6" t="s">
        <v>5</v>
      </c>
      <c r="E15" s="6" t="s">
        <v>3</v>
      </c>
      <c r="F15" s="6" t="s">
        <v>3</v>
      </c>
      <c r="G15" s="6"/>
      <c r="H15" s="6"/>
      <c r="I15" s="6"/>
      <c r="J15" s="6"/>
      <c r="K15" s="6"/>
      <c r="L15" s="7">
        <v>0</v>
      </c>
      <c r="M15" s="7">
        <f>SUM(M16:M21)</f>
        <v>43221.8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f>SUM(U16:U21)</f>
        <v>6780.2874600000005</v>
      </c>
      <c r="V15" s="7">
        <v>258626.35</v>
      </c>
      <c r="W15" s="7">
        <v>258626.35</v>
      </c>
      <c r="X15" s="7">
        <v>0</v>
      </c>
    </row>
    <row r="16" spans="1:24" ht="38.25" outlineLevel="1">
      <c r="A16" s="6" t="s">
        <v>7</v>
      </c>
      <c r="B16" s="5" t="s">
        <v>6</v>
      </c>
      <c r="C16" s="6" t="s">
        <v>3</v>
      </c>
      <c r="D16" s="6" t="s">
        <v>5</v>
      </c>
      <c r="E16" s="6" t="s">
        <v>3</v>
      </c>
      <c r="F16" s="6" t="s">
        <v>3</v>
      </c>
      <c r="G16" s="6"/>
      <c r="H16" s="6"/>
      <c r="I16" s="6"/>
      <c r="J16" s="6"/>
      <c r="K16" s="6"/>
      <c r="L16" s="7">
        <v>0</v>
      </c>
      <c r="M16" s="7">
        <f>1650000/1000</f>
        <v>1650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f>258626.35/1000</f>
        <v>258.62635</v>
      </c>
      <c r="V16" s="7">
        <v>258626.35</v>
      </c>
      <c r="W16" s="7">
        <v>258626.35</v>
      </c>
      <c r="X16" s="7">
        <v>0</v>
      </c>
    </row>
    <row r="17" spans="1:24" ht="38.25" outlineLevel="1">
      <c r="A17" s="6" t="s">
        <v>9</v>
      </c>
      <c r="B17" s="5" t="s">
        <v>8</v>
      </c>
      <c r="C17" s="6" t="s">
        <v>3</v>
      </c>
      <c r="D17" s="6" t="s">
        <v>5</v>
      </c>
      <c r="E17" s="6" t="s">
        <v>3</v>
      </c>
      <c r="F17" s="6" t="s">
        <v>3</v>
      </c>
      <c r="G17" s="6"/>
      <c r="H17" s="6"/>
      <c r="I17" s="6"/>
      <c r="J17" s="6"/>
      <c r="K17" s="6"/>
      <c r="L17" s="7">
        <v>0</v>
      </c>
      <c r="M17" s="7">
        <f>281000/1000</f>
        <v>281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f>7168/1000</f>
        <v>7.168</v>
      </c>
      <c r="V17" s="7">
        <v>7168</v>
      </c>
      <c r="W17" s="7">
        <v>7168</v>
      </c>
      <c r="X17" s="7">
        <v>0</v>
      </c>
    </row>
    <row r="18" spans="1:24" ht="51" outlineLevel="1">
      <c r="A18" s="6" t="s">
        <v>11</v>
      </c>
      <c r="B18" s="5" t="s">
        <v>10</v>
      </c>
      <c r="C18" s="6" t="s">
        <v>3</v>
      </c>
      <c r="D18" s="6" t="s">
        <v>5</v>
      </c>
      <c r="E18" s="6" t="s">
        <v>3</v>
      </c>
      <c r="F18" s="6" t="s">
        <v>3</v>
      </c>
      <c r="G18" s="6"/>
      <c r="H18" s="6"/>
      <c r="I18" s="6"/>
      <c r="J18" s="6"/>
      <c r="K18" s="6"/>
      <c r="L18" s="7">
        <v>0</v>
      </c>
      <c r="M18" s="7">
        <f>21168800/1000</f>
        <v>21168.8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f>3648781.47/1000</f>
        <v>3648.7814700000004</v>
      </c>
      <c r="V18" s="7">
        <v>3824881.14</v>
      </c>
      <c r="W18" s="7">
        <v>3648781.47</v>
      </c>
      <c r="X18" s="7">
        <v>0</v>
      </c>
    </row>
    <row r="19" spans="1:24" ht="38.25" outlineLevel="1">
      <c r="A19" s="6" t="s">
        <v>13</v>
      </c>
      <c r="B19" s="5" t="s">
        <v>12</v>
      </c>
      <c r="C19" s="6" t="s">
        <v>3</v>
      </c>
      <c r="D19" s="6" t="s">
        <v>5</v>
      </c>
      <c r="E19" s="6" t="s">
        <v>3</v>
      </c>
      <c r="F19" s="6" t="s">
        <v>3</v>
      </c>
      <c r="G19" s="6"/>
      <c r="H19" s="6"/>
      <c r="I19" s="6"/>
      <c r="J19" s="6"/>
      <c r="K19" s="6"/>
      <c r="L19" s="7">
        <v>0</v>
      </c>
      <c r="M19" s="7">
        <f>7562000/1000</f>
        <v>7562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f>1080051.58/1000</f>
        <v>1080.05158</v>
      </c>
      <c r="V19" s="7">
        <v>1083569.05</v>
      </c>
      <c r="W19" s="7">
        <v>1080051.58</v>
      </c>
      <c r="X19" s="7">
        <v>0</v>
      </c>
    </row>
    <row r="20" spans="1:24" ht="12.75" outlineLevel="1">
      <c r="A20" s="6" t="s">
        <v>15</v>
      </c>
      <c r="B20" s="5" t="s">
        <v>14</v>
      </c>
      <c r="C20" s="6" t="s">
        <v>3</v>
      </c>
      <c r="D20" s="6" t="s">
        <v>5</v>
      </c>
      <c r="E20" s="6" t="s">
        <v>3</v>
      </c>
      <c r="F20" s="6" t="s">
        <v>3</v>
      </c>
      <c r="G20" s="6"/>
      <c r="H20" s="6"/>
      <c r="I20" s="6"/>
      <c r="J20" s="6"/>
      <c r="K20" s="6"/>
      <c r="L20" s="7">
        <v>0</v>
      </c>
      <c r="M20" s="7">
        <f>100000/1000</f>
        <v>100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</row>
    <row r="21" spans="1:24" ht="12.75" outlineLevel="1">
      <c r="A21" s="6" t="s">
        <v>17</v>
      </c>
      <c r="B21" s="5" t="s">
        <v>16</v>
      </c>
      <c r="C21" s="6" t="s">
        <v>3</v>
      </c>
      <c r="D21" s="6" t="s">
        <v>5</v>
      </c>
      <c r="E21" s="6" t="s">
        <v>3</v>
      </c>
      <c r="F21" s="6" t="s">
        <v>3</v>
      </c>
      <c r="G21" s="6"/>
      <c r="H21" s="6"/>
      <c r="I21" s="6"/>
      <c r="J21" s="6"/>
      <c r="K21" s="6"/>
      <c r="L21" s="7">
        <v>0</v>
      </c>
      <c r="M21" s="7">
        <f>12460000/1000</f>
        <v>12460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f>1785660.06/1000</f>
        <v>1785.6600600000002</v>
      </c>
      <c r="V21" s="7">
        <v>1878173.04</v>
      </c>
      <c r="W21" s="7">
        <v>1785660.06</v>
      </c>
      <c r="X21" s="7">
        <v>0</v>
      </c>
    </row>
    <row r="22" spans="1:24" ht="25.5">
      <c r="A22" s="6" t="s">
        <v>19</v>
      </c>
      <c r="B22" s="5" t="s">
        <v>18</v>
      </c>
      <c r="C22" s="6" t="s">
        <v>3</v>
      </c>
      <c r="D22" s="6" t="s">
        <v>5</v>
      </c>
      <c r="E22" s="6" t="s">
        <v>3</v>
      </c>
      <c r="F22" s="6" t="s">
        <v>3</v>
      </c>
      <c r="G22" s="6"/>
      <c r="H22" s="6"/>
      <c r="I22" s="6"/>
      <c r="J22" s="6"/>
      <c r="K22" s="6"/>
      <c r="L22" s="7">
        <v>0</v>
      </c>
      <c r="M22" s="7">
        <f>SUM(M23:M24)</f>
        <v>1877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f>SUM(U23:U24)</f>
        <v>340.84266</v>
      </c>
      <c r="V22" s="7">
        <v>126750</v>
      </c>
      <c r="W22" s="7">
        <v>111216.88</v>
      </c>
      <c r="X22" s="7">
        <v>0</v>
      </c>
    </row>
    <row r="23" spans="1:24" ht="12.75" outlineLevel="1">
      <c r="A23" s="6" t="s">
        <v>21</v>
      </c>
      <c r="B23" s="5" t="s">
        <v>20</v>
      </c>
      <c r="C23" s="6" t="s">
        <v>3</v>
      </c>
      <c r="D23" s="6" t="s">
        <v>5</v>
      </c>
      <c r="E23" s="6" t="s">
        <v>3</v>
      </c>
      <c r="F23" s="6" t="s">
        <v>3</v>
      </c>
      <c r="G23" s="6"/>
      <c r="H23" s="6"/>
      <c r="I23" s="6"/>
      <c r="J23" s="6"/>
      <c r="K23" s="6"/>
      <c r="L23" s="7">
        <v>0</v>
      </c>
      <c r="M23" s="7">
        <f>507000/1000</f>
        <v>507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f>111216.88/1000</f>
        <v>111.21688</v>
      </c>
      <c r="V23" s="7">
        <v>126750</v>
      </c>
      <c r="W23" s="7">
        <v>111216.88</v>
      </c>
      <c r="X23" s="7">
        <v>0</v>
      </c>
    </row>
    <row r="24" spans="1:24" ht="38.25" outlineLevel="1">
      <c r="A24" s="6" t="s">
        <v>23</v>
      </c>
      <c r="B24" s="5" t="s">
        <v>22</v>
      </c>
      <c r="C24" s="6" t="s">
        <v>3</v>
      </c>
      <c r="D24" s="6" t="s">
        <v>5</v>
      </c>
      <c r="E24" s="6" t="s">
        <v>3</v>
      </c>
      <c r="F24" s="6" t="s">
        <v>3</v>
      </c>
      <c r="G24" s="6"/>
      <c r="H24" s="6"/>
      <c r="I24" s="6"/>
      <c r="J24" s="6"/>
      <c r="K24" s="6"/>
      <c r="L24" s="7">
        <v>0</v>
      </c>
      <c r="M24" s="7">
        <f>1370000/1000</f>
        <v>1370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f>229625.78/1000</f>
        <v>229.62578</v>
      </c>
      <c r="V24" s="7">
        <v>235114.05</v>
      </c>
      <c r="W24" s="7">
        <v>229625.78</v>
      </c>
      <c r="X24" s="7">
        <v>0</v>
      </c>
    </row>
    <row r="25" spans="1:24" ht="12.75">
      <c r="A25" s="6" t="s">
        <v>25</v>
      </c>
      <c r="B25" s="5" t="s">
        <v>24</v>
      </c>
      <c r="C25" s="6" t="s">
        <v>3</v>
      </c>
      <c r="D25" s="6" t="s">
        <v>5</v>
      </c>
      <c r="E25" s="6" t="s">
        <v>3</v>
      </c>
      <c r="F25" s="6" t="s">
        <v>3</v>
      </c>
      <c r="G25" s="6"/>
      <c r="H25" s="6"/>
      <c r="I25" s="6"/>
      <c r="J25" s="6"/>
      <c r="K25" s="6"/>
      <c r="L25" s="7">
        <v>0</v>
      </c>
      <c r="M25" s="7">
        <f>SUM(M26:M29)</f>
        <v>20840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f>SUM(U26:U29)</f>
        <v>3912.39432</v>
      </c>
      <c r="V25" s="7">
        <v>0</v>
      </c>
      <c r="W25" s="7">
        <v>0</v>
      </c>
      <c r="X25" s="7">
        <v>0</v>
      </c>
    </row>
    <row r="26" spans="1:24" ht="12.75" outlineLevel="1">
      <c r="A26" s="6" t="s">
        <v>27</v>
      </c>
      <c r="B26" s="5" t="s">
        <v>26</v>
      </c>
      <c r="C26" s="6" t="s">
        <v>3</v>
      </c>
      <c r="D26" s="6" t="s">
        <v>5</v>
      </c>
      <c r="E26" s="6" t="s">
        <v>3</v>
      </c>
      <c r="F26" s="6" t="s">
        <v>3</v>
      </c>
      <c r="G26" s="6"/>
      <c r="H26" s="6"/>
      <c r="I26" s="6"/>
      <c r="J26" s="6"/>
      <c r="K26" s="6"/>
      <c r="L26" s="7">
        <v>0</v>
      </c>
      <c r="M26" s="7">
        <f>150000/1000</f>
        <v>150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</row>
    <row r="27" spans="1:24" ht="12.75" outlineLevel="1">
      <c r="A27" s="6" t="s">
        <v>29</v>
      </c>
      <c r="B27" s="5" t="s">
        <v>28</v>
      </c>
      <c r="C27" s="6" t="s">
        <v>3</v>
      </c>
      <c r="D27" s="6" t="s">
        <v>5</v>
      </c>
      <c r="E27" s="6" t="s">
        <v>3</v>
      </c>
      <c r="F27" s="6" t="s">
        <v>3</v>
      </c>
      <c r="G27" s="6"/>
      <c r="H27" s="6"/>
      <c r="I27" s="6"/>
      <c r="J27" s="6"/>
      <c r="K27" s="6"/>
      <c r="L27" s="7">
        <v>0</v>
      </c>
      <c r="M27" s="7">
        <f>2812700/1000</f>
        <v>2812.7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f>292101.52/1000</f>
        <v>292.10152</v>
      </c>
      <c r="V27" s="7">
        <v>292101.52</v>
      </c>
      <c r="W27" s="7">
        <v>292101.52</v>
      </c>
      <c r="X27" s="7">
        <v>0</v>
      </c>
    </row>
    <row r="28" spans="1:24" ht="12.75" outlineLevel="1">
      <c r="A28" s="6" t="s">
        <v>31</v>
      </c>
      <c r="B28" s="5" t="s">
        <v>30</v>
      </c>
      <c r="C28" s="6" t="s">
        <v>3</v>
      </c>
      <c r="D28" s="6" t="s">
        <v>5</v>
      </c>
      <c r="E28" s="6" t="s">
        <v>3</v>
      </c>
      <c r="F28" s="6" t="s">
        <v>3</v>
      </c>
      <c r="G28" s="6"/>
      <c r="H28" s="6"/>
      <c r="I28" s="6"/>
      <c r="J28" s="6"/>
      <c r="K28" s="6"/>
      <c r="L28" s="7">
        <v>0</v>
      </c>
      <c r="M28" s="7">
        <f>17772300/1000</f>
        <v>17772.3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f>3620292.8/1000</f>
        <v>3620.2927999999997</v>
      </c>
      <c r="V28" s="7">
        <v>4891439.32</v>
      </c>
      <c r="W28" s="7">
        <v>3620292.8</v>
      </c>
      <c r="X28" s="7">
        <v>0</v>
      </c>
    </row>
    <row r="29" spans="1:24" ht="12.75" outlineLevel="1">
      <c r="A29" s="6" t="s">
        <v>33</v>
      </c>
      <c r="B29" s="5" t="s">
        <v>32</v>
      </c>
      <c r="C29" s="6" t="s">
        <v>3</v>
      </c>
      <c r="D29" s="6" t="s">
        <v>5</v>
      </c>
      <c r="E29" s="6" t="s">
        <v>3</v>
      </c>
      <c r="F29" s="6" t="s">
        <v>3</v>
      </c>
      <c r="G29" s="6"/>
      <c r="H29" s="6"/>
      <c r="I29" s="6"/>
      <c r="J29" s="6"/>
      <c r="K29" s="6"/>
      <c r="L29" s="7">
        <v>0</v>
      </c>
      <c r="M29" s="7">
        <f>105000/1000</f>
        <v>105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</row>
    <row r="30" spans="1:24" ht="12.75">
      <c r="A30" s="6" t="s">
        <v>35</v>
      </c>
      <c r="B30" s="5" t="s">
        <v>34</v>
      </c>
      <c r="C30" s="6" t="s">
        <v>3</v>
      </c>
      <c r="D30" s="6" t="s">
        <v>5</v>
      </c>
      <c r="E30" s="6" t="s">
        <v>3</v>
      </c>
      <c r="F30" s="6" t="s">
        <v>3</v>
      </c>
      <c r="G30" s="6"/>
      <c r="H30" s="6"/>
      <c r="I30" s="6"/>
      <c r="J30" s="6"/>
      <c r="K30" s="6"/>
      <c r="L30" s="7">
        <v>0</v>
      </c>
      <c r="M30" s="7">
        <f>SUM(M31:M35)</f>
        <v>170036.076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f>SUM(U31:U35)</f>
        <v>35260.885440000005</v>
      </c>
      <c r="V30" s="7">
        <v>10315768.74</v>
      </c>
      <c r="W30" s="7">
        <v>10315768.74</v>
      </c>
      <c r="X30" s="7">
        <v>0</v>
      </c>
    </row>
    <row r="31" spans="1:24" ht="12.75" outlineLevel="1">
      <c r="A31" s="6" t="s">
        <v>37</v>
      </c>
      <c r="B31" s="5" t="s">
        <v>36</v>
      </c>
      <c r="C31" s="6" t="s">
        <v>3</v>
      </c>
      <c r="D31" s="6" t="s">
        <v>5</v>
      </c>
      <c r="E31" s="6" t="s">
        <v>3</v>
      </c>
      <c r="F31" s="6" t="s">
        <v>3</v>
      </c>
      <c r="G31" s="6"/>
      <c r="H31" s="6"/>
      <c r="I31" s="6"/>
      <c r="J31" s="6"/>
      <c r="K31" s="6"/>
      <c r="L31" s="7">
        <v>0</v>
      </c>
      <c r="M31" s="7">
        <f>47617000/1000</f>
        <v>47617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f>10315768.74/1000</f>
        <v>10315.76874</v>
      </c>
      <c r="V31" s="7">
        <v>10315768.74</v>
      </c>
      <c r="W31" s="7">
        <v>10315768.74</v>
      </c>
      <c r="X31" s="7">
        <v>0</v>
      </c>
    </row>
    <row r="32" spans="1:24" ht="12.75" outlineLevel="1">
      <c r="A32" s="6" t="s">
        <v>39</v>
      </c>
      <c r="B32" s="5" t="s">
        <v>38</v>
      </c>
      <c r="C32" s="6" t="s">
        <v>3</v>
      </c>
      <c r="D32" s="6" t="s">
        <v>5</v>
      </c>
      <c r="E32" s="6" t="s">
        <v>3</v>
      </c>
      <c r="F32" s="6" t="s">
        <v>3</v>
      </c>
      <c r="G32" s="6"/>
      <c r="H32" s="6"/>
      <c r="I32" s="6"/>
      <c r="J32" s="6"/>
      <c r="K32" s="6"/>
      <c r="L32" s="7">
        <v>0</v>
      </c>
      <c r="M32" s="7">
        <f>113771976/1000</f>
        <v>113771.976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f>23280855.28/1000</f>
        <v>23280.85528</v>
      </c>
      <c r="V32" s="7">
        <v>23280855.28</v>
      </c>
      <c r="W32" s="7">
        <v>23280855.28</v>
      </c>
      <c r="X32" s="7">
        <v>0</v>
      </c>
    </row>
    <row r="33" spans="1:24" ht="25.5" outlineLevel="1">
      <c r="A33" s="6" t="s">
        <v>41</v>
      </c>
      <c r="B33" s="5" t="s">
        <v>40</v>
      </c>
      <c r="C33" s="6" t="s">
        <v>3</v>
      </c>
      <c r="D33" s="6" t="s">
        <v>5</v>
      </c>
      <c r="E33" s="6" t="s">
        <v>3</v>
      </c>
      <c r="F33" s="6" t="s">
        <v>3</v>
      </c>
      <c r="G33" s="6"/>
      <c r="H33" s="6"/>
      <c r="I33" s="6"/>
      <c r="J33" s="6"/>
      <c r="K33" s="6"/>
      <c r="L33" s="7">
        <v>0</v>
      </c>
      <c r="M33" s="7">
        <f>280000/1000</f>
        <v>280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f>53500/1000</f>
        <v>53.5</v>
      </c>
      <c r="V33" s="7">
        <v>53500</v>
      </c>
      <c r="W33" s="7">
        <v>53500</v>
      </c>
      <c r="X33" s="7">
        <v>0</v>
      </c>
    </row>
    <row r="34" spans="1:24" ht="12.75" outlineLevel="1">
      <c r="A34" s="6" t="s">
        <v>43</v>
      </c>
      <c r="B34" s="5" t="s">
        <v>42</v>
      </c>
      <c r="C34" s="6" t="s">
        <v>3</v>
      </c>
      <c r="D34" s="6" t="s">
        <v>5</v>
      </c>
      <c r="E34" s="6" t="s">
        <v>3</v>
      </c>
      <c r="F34" s="6" t="s">
        <v>3</v>
      </c>
      <c r="G34" s="6"/>
      <c r="H34" s="6"/>
      <c r="I34" s="6"/>
      <c r="J34" s="6"/>
      <c r="K34" s="6"/>
      <c r="L34" s="7">
        <v>0</v>
      </c>
      <c r="M34" s="7">
        <f>480000/1000</f>
        <v>480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f>34728/1000</f>
        <v>34.728</v>
      </c>
      <c r="V34" s="7">
        <v>42428</v>
      </c>
      <c r="W34" s="7">
        <v>34728</v>
      </c>
      <c r="X34" s="7">
        <v>0</v>
      </c>
    </row>
    <row r="35" spans="1:24" ht="12.75" outlineLevel="1">
      <c r="A35" s="6" t="s">
        <v>45</v>
      </c>
      <c r="B35" s="5" t="s">
        <v>44</v>
      </c>
      <c r="C35" s="6" t="s">
        <v>3</v>
      </c>
      <c r="D35" s="6" t="s">
        <v>5</v>
      </c>
      <c r="E35" s="6" t="s">
        <v>3</v>
      </c>
      <c r="F35" s="6" t="s">
        <v>3</v>
      </c>
      <c r="G35" s="6"/>
      <c r="H35" s="6"/>
      <c r="I35" s="6"/>
      <c r="J35" s="6"/>
      <c r="K35" s="6"/>
      <c r="L35" s="7">
        <v>0</v>
      </c>
      <c r="M35" s="7">
        <f>7887100/1000</f>
        <v>7887.1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f>1576033.42/1000</f>
        <v>1576.03342</v>
      </c>
      <c r="V35" s="7">
        <v>1584438.05</v>
      </c>
      <c r="W35" s="7">
        <v>1576033.42</v>
      </c>
      <c r="X35" s="7">
        <v>0</v>
      </c>
    </row>
    <row r="36" spans="1:24" ht="12.75">
      <c r="A36" s="6" t="s">
        <v>47</v>
      </c>
      <c r="B36" s="5" t="s">
        <v>46</v>
      </c>
      <c r="C36" s="6" t="s">
        <v>3</v>
      </c>
      <c r="D36" s="6" t="s">
        <v>5</v>
      </c>
      <c r="E36" s="6" t="s">
        <v>3</v>
      </c>
      <c r="F36" s="6" t="s">
        <v>3</v>
      </c>
      <c r="G36" s="6"/>
      <c r="H36" s="6"/>
      <c r="I36" s="6"/>
      <c r="J36" s="6"/>
      <c r="K36" s="6"/>
      <c r="L36" s="7">
        <v>0</v>
      </c>
      <c r="M36" s="7">
        <f>SUM(M37:M38)</f>
        <v>20777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f>SUM(U37:U38)</f>
        <v>5212.677559999999</v>
      </c>
      <c r="V36" s="7">
        <v>4644216.22</v>
      </c>
      <c r="W36" s="7">
        <v>4631701.6</v>
      </c>
      <c r="X36" s="7">
        <v>0</v>
      </c>
    </row>
    <row r="37" spans="1:24" ht="12.75" outlineLevel="1">
      <c r="A37" s="6" t="s">
        <v>49</v>
      </c>
      <c r="B37" s="5" t="s">
        <v>48</v>
      </c>
      <c r="C37" s="6" t="s">
        <v>3</v>
      </c>
      <c r="D37" s="6" t="s">
        <v>5</v>
      </c>
      <c r="E37" s="6" t="s">
        <v>3</v>
      </c>
      <c r="F37" s="6" t="s">
        <v>3</v>
      </c>
      <c r="G37" s="6"/>
      <c r="H37" s="6"/>
      <c r="I37" s="6"/>
      <c r="J37" s="6"/>
      <c r="K37" s="6"/>
      <c r="L37" s="7">
        <v>0</v>
      </c>
      <c r="M37" s="7">
        <f>17327000/1000</f>
        <v>17327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f>4631701.6/1000</f>
        <v>4631.701599999999</v>
      </c>
      <c r="V37" s="7">
        <v>4644216.22</v>
      </c>
      <c r="W37" s="7">
        <v>4631701.6</v>
      </c>
      <c r="X37" s="7">
        <v>0</v>
      </c>
    </row>
    <row r="38" spans="1:24" ht="12.75" outlineLevel="1">
      <c r="A38" s="6" t="s">
        <v>51</v>
      </c>
      <c r="B38" s="5" t="s">
        <v>50</v>
      </c>
      <c r="C38" s="6" t="s">
        <v>3</v>
      </c>
      <c r="D38" s="6" t="s">
        <v>5</v>
      </c>
      <c r="E38" s="6" t="s">
        <v>3</v>
      </c>
      <c r="F38" s="6" t="s">
        <v>3</v>
      </c>
      <c r="G38" s="6"/>
      <c r="H38" s="6"/>
      <c r="I38" s="6"/>
      <c r="J38" s="6"/>
      <c r="K38" s="6"/>
      <c r="L38" s="7">
        <v>0</v>
      </c>
      <c r="M38" s="7">
        <f>3450000/1000</f>
        <v>3450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f>580975.96/1000</f>
        <v>580.97596</v>
      </c>
      <c r="V38" s="7">
        <v>599975.96</v>
      </c>
      <c r="W38" s="7">
        <v>580975.96</v>
      </c>
      <c r="X38" s="7">
        <v>0</v>
      </c>
    </row>
    <row r="39" spans="1:24" ht="12.75">
      <c r="A39" s="6" t="s">
        <v>53</v>
      </c>
      <c r="B39" s="5" t="s">
        <v>52</v>
      </c>
      <c r="C39" s="6" t="s">
        <v>3</v>
      </c>
      <c r="D39" s="6" t="s">
        <v>5</v>
      </c>
      <c r="E39" s="6" t="s">
        <v>3</v>
      </c>
      <c r="F39" s="6" t="s">
        <v>3</v>
      </c>
      <c r="G39" s="6"/>
      <c r="H39" s="6"/>
      <c r="I39" s="6"/>
      <c r="J39" s="6"/>
      <c r="K39" s="6"/>
      <c r="L39" s="7">
        <v>0</v>
      </c>
      <c r="M39" s="7">
        <f>SUM(M40:M42)</f>
        <v>7643.474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f>SUM(U40:U42)</f>
        <v>2764.74821</v>
      </c>
      <c r="V39" s="7">
        <v>313293.33</v>
      </c>
      <c r="W39" s="7">
        <v>300158.88</v>
      </c>
      <c r="X39" s="7">
        <v>0</v>
      </c>
    </row>
    <row r="40" spans="1:24" ht="12.75" outlineLevel="1">
      <c r="A40" s="6" t="s">
        <v>55</v>
      </c>
      <c r="B40" s="5" t="s">
        <v>54</v>
      </c>
      <c r="C40" s="6" t="s">
        <v>3</v>
      </c>
      <c r="D40" s="6" t="s">
        <v>5</v>
      </c>
      <c r="E40" s="6" t="s">
        <v>3</v>
      </c>
      <c r="F40" s="6" t="s">
        <v>3</v>
      </c>
      <c r="G40" s="6"/>
      <c r="H40" s="6"/>
      <c r="I40" s="6"/>
      <c r="J40" s="6"/>
      <c r="K40" s="6"/>
      <c r="L40" s="7">
        <v>0</v>
      </c>
      <c r="M40" s="7">
        <f>1300000/1000</f>
        <v>1300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f>300158.88/1000</f>
        <v>300.15888</v>
      </c>
      <c r="V40" s="7">
        <v>313293.33</v>
      </c>
      <c r="W40" s="7">
        <v>300158.88</v>
      </c>
      <c r="X40" s="7">
        <v>0</v>
      </c>
    </row>
    <row r="41" spans="1:24" ht="12.75" outlineLevel="1">
      <c r="A41" s="6" t="s">
        <v>57</v>
      </c>
      <c r="B41" s="5" t="s">
        <v>56</v>
      </c>
      <c r="C41" s="6" t="s">
        <v>3</v>
      </c>
      <c r="D41" s="6" t="s">
        <v>5</v>
      </c>
      <c r="E41" s="6" t="s">
        <v>3</v>
      </c>
      <c r="F41" s="6" t="s">
        <v>3</v>
      </c>
      <c r="G41" s="6"/>
      <c r="H41" s="6"/>
      <c r="I41" s="6"/>
      <c r="J41" s="6"/>
      <c r="K41" s="6"/>
      <c r="L41" s="7">
        <v>0</v>
      </c>
      <c r="M41" s="7">
        <f>1072524/1000</f>
        <v>1072.524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f>70000/1000</f>
        <v>70</v>
      </c>
      <c r="V41" s="7">
        <v>70000</v>
      </c>
      <c r="W41" s="7">
        <v>70000</v>
      </c>
      <c r="X41" s="7">
        <v>0</v>
      </c>
    </row>
    <row r="42" spans="1:24" ht="12.75" outlineLevel="1">
      <c r="A42" s="6" t="s">
        <v>59</v>
      </c>
      <c r="B42" s="5" t="s">
        <v>58</v>
      </c>
      <c r="C42" s="6" t="s">
        <v>3</v>
      </c>
      <c r="D42" s="6" t="s">
        <v>5</v>
      </c>
      <c r="E42" s="6" t="s">
        <v>3</v>
      </c>
      <c r="F42" s="6" t="s">
        <v>3</v>
      </c>
      <c r="G42" s="6"/>
      <c r="H42" s="6"/>
      <c r="I42" s="6"/>
      <c r="J42" s="6"/>
      <c r="K42" s="6"/>
      <c r="L42" s="7">
        <v>0</v>
      </c>
      <c r="M42" s="7">
        <f>5270950/1000</f>
        <v>5270.95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f>2394589.33/1000</f>
        <v>2394.5893300000002</v>
      </c>
      <c r="V42" s="7">
        <v>3646648</v>
      </c>
      <c r="W42" s="7">
        <v>2394589.33</v>
      </c>
      <c r="X42" s="7">
        <v>0</v>
      </c>
    </row>
    <row r="43" spans="1:24" ht="12.75">
      <c r="A43" s="6" t="s">
        <v>61</v>
      </c>
      <c r="B43" s="5" t="s">
        <v>60</v>
      </c>
      <c r="C43" s="6" t="s">
        <v>3</v>
      </c>
      <c r="D43" s="6" t="s">
        <v>5</v>
      </c>
      <c r="E43" s="6" t="s">
        <v>3</v>
      </c>
      <c r="F43" s="6" t="s">
        <v>3</v>
      </c>
      <c r="G43" s="6"/>
      <c r="H43" s="6"/>
      <c r="I43" s="6"/>
      <c r="J43" s="6"/>
      <c r="K43" s="6"/>
      <c r="L43" s="7">
        <v>0</v>
      </c>
      <c r="M43" s="7">
        <f>SUM(M44:M45)</f>
        <v>5700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f>SUM(U44:U45)</f>
        <v>1056.76718</v>
      </c>
      <c r="V43" s="7">
        <v>946285.98</v>
      </c>
      <c r="W43" s="7">
        <v>946285.98</v>
      </c>
      <c r="X43" s="7">
        <v>0</v>
      </c>
    </row>
    <row r="44" spans="1:24" ht="12.75" outlineLevel="1">
      <c r="A44" s="6" t="s">
        <v>63</v>
      </c>
      <c r="B44" s="5" t="s">
        <v>62</v>
      </c>
      <c r="C44" s="6" t="s">
        <v>3</v>
      </c>
      <c r="D44" s="6" t="s">
        <v>5</v>
      </c>
      <c r="E44" s="6" t="s">
        <v>3</v>
      </c>
      <c r="F44" s="6" t="s">
        <v>3</v>
      </c>
      <c r="G44" s="6"/>
      <c r="H44" s="6"/>
      <c r="I44" s="6"/>
      <c r="J44" s="6"/>
      <c r="K44" s="6"/>
      <c r="L44" s="7">
        <v>0</v>
      </c>
      <c r="M44" s="7">
        <f>5000000/1000</f>
        <v>5000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f>946285.98/1000</f>
        <v>946.28598</v>
      </c>
      <c r="V44" s="7">
        <v>946285.98</v>
      </c>
      <c r="W44" s="7">
        <v>946285.98</v>
      </c>
      <c r="X44" s="7">
        <v>0</v>
      </c>
    </row>
    <row r="45" spans="1:24" ht="25.5" outlineLevel="1">
      <c r="A45" s="6" t="s">
        <v>65</v>
      </c>
      <c r="B45" s="5" t="s">
        <v>64</v>
      </c>
      <c r="C45" s="6" t="s">
        <v>3</v>
      </c>
      <c r="D45" s="6" t="s">
        <v>5</v>
      </c>
      <c r="E45" s="6" t="s">
        <v>3</v>
      </c>
      <c r="F45" s="6" t="s">
        <v>3</v>
      </c>
      <c r="G45" s="6"/>
      <c r="H45" s="6"/>
      <c r="I45" s="6"/>
      <c r="J45" s="6"/>
      <c r="K45" s="6"/>
      <c r="L45" s="7">
        <v>0</v>
      </c>
      <c r="M45" s="7">
        <f>700000/1000</f>
        <v>700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f>110481.2/1000</f>
        <v>110.4812</v>
      </c>
      <c r="V45" s="7">
        <v>110481.2</v>
      </c>
      <c r="W45" s="7">
        <v>110481.2</v>
      </c>
      <c r="X45" s="7">
        <v>0</v>
      </c>
    </row>
    <row r="46" spans="1:24" ht="12.75">
      <c r="A46" s="6" t="s">
        <v>67</v>
      </c>
      <c r="B46" s="5" t="s">
        <v>66</v>
      </c>
      <c r="C46" s="6" t="s">
        <v>3</v>
      </c>
      <c r="D46" s="6" t="s">
        <v>5</v>
      </c>
      <c r="E46" s="6" t="s">
        <v>3</v>
      </c>
      <c r="F46" s="6" t="s">
        <v>3</v>
      </c>
      <c r="G46" s="6"/>
      <c r="H46" s="6"/>
      <c r="I46" s="6"/>
      <c r="J46" s="6"/>
      <c r="K46" s="6"/>
      <c r="L46" s="7">
        <v>0</v>
      </c>
      <c r="M46" s="7">
        <f>M47</f>
        <v>1200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f>U47</f>
        <v>200</v>
      </c>
      <c r="V46" s="7">
        <v>200000</v>
      </c>
      <c r="W46" s="7">
        <v>200000</v>
      </c>
      <c r="X46" s="7">
        <v>0</v>
      </c>
    </row>
    <row r="47" spans="1:24" ht="25.5" outlineLevel="1">
      <c r="A47" s="6" t="s">
        <v>69</v>
      </c>
      <c r="B47" s="5" t="s">
        <v>68</v>
      </c>
      <c r="C47" s="6" t="s">
        <v>3</v>
      </c>
      <c r="D47" s="6" t="s">
        <v>5</v>
      </c>
      <c r="E47" s="6" t="s">
        <v>3</v>
      </c>
      <c r="F47" s="6" t="s">
        <v>3</v>
      </c>
      <c r="G47" s="6"/>
      <c r="H47" s="6"/>
      <c r="I47" s="6"/>
      <c r="J47" s="6"/>
      <c r="K47" s="6"/>
      <c r="L47" s="7">
        <v>0</v>
      </c>
      <c r="M47" s="7">
        <f>1200000/1000</f>
        <v>1200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f>200000/1000</f>
        <v>200</v>
      </c>
      <c r="V47" s="7">
        <v>200000</v>
      </c>
      <c r="W47" s="7">
        <v>200000</v>
      </c>
      <c r="X47" s="7">
        <v>0</v>
      </c>
    </row>
    <row r="48" spans="1:24" ht="25.5">
      <c r="A48" s="6" t="s">
        <v>71</v>
      </c>
      <c r="B48" s="5" t="s">
        <v>70</v>
      </c>
      <c r="C48" s="6" t="s">
        <v>3</v>
      </c>
      <c r="D48" s="6" t="s">
        <v>5</v>
      </c>
      <c r="E48" s="6" t="s">
        <v>3</v>
      </c>
      <c r="F48" s="6" t="s">
        <v>3</v>
      </c>
      <c r="G48" s="6"/>
      <c r="H48" s="6"/>
      <c r="I48" s="6"/>
      <c r="J48" s="6"/>
      <c r="K48" s="6"/>
      <c r="L48" s="7">
        <v>0</v>
      </c>
      <c r="M48" s="7">
        <f>M49</f>
        <v>925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f>U49</f>
        <v>263.83561</v>
      </c>
      <c r="V48" s="7">
        <v>263835.61</v>
      </c>
      <c r="W48" s="7">
        <v>263835.61</v>
      </c>
      <c r="X48" s="7">
        <v>0</v>
      </c>
    </row>
    <row r="49" spans="1:24" ht="25.5" outlineLevel="1">
      <c r="A49" s="6" t="s">
        <v>73</v>
      </c>
      <c r="B49" s="5" t="s">
        <v>72</v>
      </c>
      <c r="C49" s="6" t="s">
        <v>3</v>
      </c>
      <c r="D49" s="6" t="s">
        <v>5</v>
      </c>
      <c r="E49" s="6" t="s">
        <v>3</v>
      </c>
      <c r="F49" s="6" t="s">
        <v>3</v>
      </c>
      <c r="G49" s="6"/>
      <c r="H49" s="6"/>
      <c r="I49" s="6"/>
      <c r="J49" s="6"/>
      <c r="K49" s="6"/>
      <c r="L49" s="7">
        <v>0</v>
      </c>
      <c r="M49" s="7">
        <f>925000/1000</f>
        <v>925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f>263835.61/1000</f>
        <v>263.83561</v>
      </c>
      <c r="V49" s="7">
        <v>263835.61</v>
      </c>
      <c r="W49" s="7">
        <v>263835.61</v>
      </c>
      <c r="X49" s="7">
        <v>0</v>
      </c>
    </row>
    <row r="50" spans="1:24" ht="38.25">
      <c r="A50" s="6" t="s">
        <v>75</v>
      </c>
      <c r="B50" s="5" t="s">
        <v>74</v>
      </c>
      <c r="C50" s="6" t="s">
        <v>3</v>
      </c>
      <c r="D50" s="6" t="s">
        <v>5</v>
      </c>
      <c r="E50" s="6" t="s">
        <v>3</v>
      </c>
      <c r="F50" s="6" t="s">
        <v>3</v>
      </c>
      <c r="G50" s="6"/>
      <c r="H50" s="6"/>
      <c r="I50" s="6"/>
      <c r="J50" s="6"/>
      <c r="K50" s="6"/>
      <c r="L50" s="7">
        <v>0</v>
      </c>
      <c r="M50" s="7">
        <f>M51</f>
        <v>1415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f>U51</f>
        <v>0</v>
      </c>
      <c r="V50" s="7">
        <v>0</v>
      </c>
      <c r="W50" s="7">
        <v>0</v>
      </c>
      <c r="X50" s="7">
        <v>0</v>
      </c>
    </row>
    <row r="51" spans="1:24" ht="12.75" outlineLevel="1">
      <c r="A51" s="6" t="s">
        <v>77</v>
      </c>
      <c r="B51" s="5" t="s">
        <v>76</v>
      </c>
      <c r="C51" s="6" t="s">
        <v>3</v>
      </c>
      <c r="D51" s="6" t="s">
        <v>5</v>
      </c>
      <c r="E51" s="6" t="s">
        <v>3</v>
      </c>
      <c r="F51" s="6" t="s">
        <v>3</v>
      </c>
      <c r="G51" s="6"/>
      <c r="H51" s="6"/>
      <c r="I51" s="6"/>
      <c r="J51" s="6"/>
      <c r="K51" s="6"/>
      <c r="L51" s="7">
        <v>0</v>
      </c>
      <c r="M51" s="7">
        <f>1415000/1000</f>
        <v>1415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</row>
    <row r="52" spans="2:24" ht="12.75">
      <c r="B52" s="13" t="s">
        <v>78</v>
      </c>
      <c r="C52" s="14"/>
      <c r="D52" s="14"/>
      <c r="E52" s="14"/>
      <c r="F52" s="14"/>
      <c r="G52" s="14"/>
      <c r="H52" s="14"/>
      <c r="I52" s="14"/>
      <c r="J52" s="14"/>
      <c r="K52" s="15"/>
      <c r="L52" s="8">
        <v>0</v>
      </c>
      <c r="M52" s="8">
        <f>M15+M22+M25+M30+M36+M39+M43+M46+M48+M50</f>
        <v>273635.35</v>
      </c>
      <c r="N52" s="8">
        <f aca="true" t="shared" si="0" ref="N52:U52">N15+N22+N25+N30+N36+N39+N43+N46+N48+N50</f>
        <v>0</v>
      </c>
      <c r="O52" s="8">
        <f t="shared" si="0"/>
        <v>0</v>
      </c>
      <c r="P52" s="8">
        <f t="shared" si="0"/>
        <v>0</v>
      </c>
      <c r="Q52" s="8">
        <f t="shared" si="0"/>
        <v>0</v>
      </c>
      <c r="R52" s="8">
        <f t="shared" si="0"/>
        <v>0</v>
      </c>
      <c r="S52" s="8">
        <f t="shared" si="0"/>
        <v>0</v>
      </c>
      <c r="T52" s="8">
        <f t="shared" si="0"/>
        <v>0</v>
      </c>
      <c r="U52" s="8">
        <f t="shared" si="0"/>
        <v>55792.438440000005</v>
      </c>
      <c r="V52" s="8">
        <v>58669548.84</v>
      </c>
      <c r="W52" s="8">
        <v>55792438.44</v>
      </c>
      <c r="X52" s="8">
        <v>0</v>
      </c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 t="s">
        <v>1</v>
      </c>
      <c r="W53" s="1" t="s">
        <v>1</v>
      </c>
      <c r="X53" s="1"/>
    </row>
    <row r="54" spans="2:24" ht="12.7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9"/>
      <c r="W54" s="9"/>
      <c r="X54" s="9"/>
    </row>
  </sheetData>
  <mergeCells count="36">
    <mergeCell ref="B3:U3"/>
    <mergeCell ref="A13:A14"/>
    <mergeCell ref="M1:U1"/>
    <mergeCell ref="M2:U2"/>
    <mergeCell ref="M4:U4"/>
    <mergeCell ref="M7:U7"/>
    <mergeCell ref="M5:U5"/>
    <mergeCell ref="M6:U6"/>
    <mergeCell ref="B10:U10"/>
    <mergeCell ref="B8:M8"/>
    <mergeCell ref="B9:W9"/>
    <mergeCell ref="B11:W11"/>
    <mergeCell ref="B12:X12"/>
    <mergeCell ref="B13:B14"/>
    <mergeCell ref="C13:C14"/>
    <mergeCell ref="D13:D14"/>
    <mergeCell ref="E13:E14"/>
    <mergeCell ref="F13:F14"/>
    <mergeCell ref="G13:G14"/>
    <mergeCell ref="H13:H14"/>
    <mergeCell ref="O13:O14"/>
    <mergeCell ref="P13:P14"/>
    <mergeCell ref="I13:I14"/>
    <mergeCell ref="J13:J14"/>
    <mergeCell ref="K13:K14"/>
    <mergeCell ref="L13:L14"/>
    <mergeCell ref="X13:X14"/>
    <mergeCell ref="B52:K52"/>
    <mergeCell ref="B54:U54"/>
    <mergeCell ref="U13:U14"/>
    <mergeCell ref="Q13:Q14"/>
    <mergeCell ref="R13:R14"/>
    <mergeCell ref="S13:S14"/>
    <mergeCell ref="T13:T14"/>
    <mergeCell ref="M13:M14"/>
    <mergeCell ref="N13:N14"/>
  </mergeCells>
  <printOptions/>
  <pageMargins left="0.787" right="0.59" top="0.59" bottom="0.59" header="0.393" footer="0.393"/>
  <pageSetup blackAndWhite="1" fitToHeight="20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2015-04-14T11:48:22Z</cp:lastPrinted>
  <dcterms:created xsi:type="dcterms:W3CDTF">2015-04-14T07:51:09Z</dcterms:created>
  <dcterms:modified xsi:type="dcterms:W3CDTF">2015-06-08T12:33:36Z</dcterms:modified>
  <cp:category/>
  <cp:version/>
  <cp:contentType/>
  <cp:contentStatus/>
</cp:coreProperties>
</file>